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45" windowWidth="19440" windowHeight="7995"/>
  </bookViews>
  <sheets>
    <sheet name="Summary" sheetId="2" r:id="rId1"/>
    <sheet name="100" sheetId="25" r:id="rId2"/>
    <sheet name="200" sheetId="1" r:id="rId3"/>
    <sheet name="300" sheetId="3" r:id="rId4"/>
    <sheet name="400" sheetId="5" r:id="rId5"/>
    <sheet name="500" sheetId="6" r:id="rId6"/>
    <sheet name="600" sheetId="7" r:id="rId7"/>
    <sheet name="700" sheetId="8" r:id="rId8"/>
    <sheet name="800" sheetId="9" r:id="rId9"/>
    <sheet name="900" sheetId="10" r:id="rId10"/>
    <sheet name="1000" sheetId="11" r:id="rId11"/>
    <sheet name="1100" sheetId="12" r:id="rId12"/>
    <sheet name="1200" sheetId="13" r:id="rId13"/>
    <sheet name="1300" sheetId="14" r:id="rId14"/>
    <sheet name="1400" sheetId="15" r:id="rId15"/>
    <sheet name="1500" sheetId="16" r:id="rId16"/>
    <sheet name="1600" sheetId="17" r:id="rId17"/>
    <sheet name="1700" sheetId="18" state="hidden" r:id="rId18"/>
    <sheet name="1800" sheetId="19" r:id="rId19"/>
    <sheet name="1900" sheetId="20" r:id="rId20"/>
    <sheet name="2000" sheetId="21" r:id="rId21"/>
    <sheet name="2100." sheetId="22" r:id="rId22"/>
    <sheet name="2200" sheetId="23" r:id="rId23"/>
  </sheets>
  <definedNames>
    <definedName name="_xlnm.Print_Area" localSheetId="12">'1200'!$A$1:$J$27</definedName>
    <definedName name="_xlnm.Print_Area" localSheetId="13">'1300'!$A$1:$G$19</definedName>
    <definedName name="_xlnm.Print_Titles" localSheetId="10">'1000'!$1:$7</definedName>
  </definedNames>
  <calcPr calcId="125725"/>
</workbook>
</file>

<file path=xl/calcChain.xml><?xml version="1.0" encoding="utf-8"?>
<calcChain xmlns="http://schemas.openxmlformats.org/spreadsheetml/2006/main">
  <c r="D26" i="22"/>
  <c r="C26"/>
  <c r="D10"/>
  <c r="C16" i="20"/>
  <c r="C17" l="1"/>
  <c r="C18" l="1"/>
  <c r="C19" s="1"/>
  <c r="C21" s="1"/>
  <c r="D25" i="16" l="1"/>
  <c r="C25"/>
  <c r="E23"/>
  <c r="G23" s="1"/>
  <c r="E22"/>
  <c r="G22" s="1"/>
  <c r="E21"/>
  <c r="G21" s="1"/>
  <c r="E20"/>
  <c r="G20" s="1"/>
  <c r="E19"/>
  <c r="G19" s="1"/>
  <c r="E18"/>
  <c r="F18" s="1"/>
  <c r="E17"/>
  <c r="G17" s="1"/>
  <c r="E16"/>
  <c r="F16" s="1"/>
  <c r="F25" s="1"/>
  <c r="E15"/>
  <c r="G15" s="1"/>
  <c r="E14"/>
  <c r="G14" s="1"/>
  <c r="G18" l="1"/>
  <c r="G16"/>
  <c r="E25"/>
  <c r="G25" l="1"/>
  <c r="D23" i="15" l="1"/>
  <c r="G21"/>
  <c r="E23"/>
  <c r="F21"/>
  <c r="F20"/>
  <c r="G20" s="1"/>
  <c r="C23"/>
  <c r="D18" i="14"/>
  <c r="D17"/>
  <c r="C19"/>
  <c r="C23" i="13"/>
  <c r="F23"/>
  <c r="E22"/>
  <c r="E21"/>
  <c r="E20"/>
  <c r="E23" s="1"/>
  <c r="A20"/>
  <c r="A21" s="1"/>
  <c r="A22" s="1"/>
  <c r="F14"/>
  <c r="E14"/>
  <c r="D14"/>
  <c r="C14"/>
  <c r="A18" i="12"/>
  <c r="I19" i="10"/>
  <c r="D19"/>
  <c r="F18"/>
  <c r="F17"/>
  <c r="F16"/>
  <c r="F15"/>
  <c r="F14"/>
  <c r="B14"/>
  <c r="B15" s="1"/>
  <c r="B16" s="1"/>
  <c r="B17" s="1"/>
  <c r="B18" s="1"/>
  <c r="F13"/>
  <c r="F23" i="15" l="1"/>
  <c r="E18" i="14"/>
  <c r="F18" s="1"/>
  <c r="D19"/>
  <c r="E17"/>
  <c r="E19" s="1"/>
  <c r="F19" i="10"/>
  <c r="F19" i="14" l="1"/>
  <c r="C8" s="1"/>
  <c r="F17"/>
  <c r="A43" i="8" l="1"/>
  <c r="A44" s="1"/>
  <c r="L32"/>
  <c r="M32" s="1"/>
  <c r="L31"/>
  <c r="L27"/>
  <c r="N27" s="1"/>
  <c r="L26"/>
  <c r="H36"/>
  <c r="K33"/>
  <c r="K35" s="1"/>
  <c r="J33"/>
  <c r="J35" s="1"/>
  <c r="I33"/>
  <c r="I35" s="1"/>
  <c r="H33"/>
  <c r="K28"/>
  <c r="K38" s="1"/>
  <c r="J28"/>
  <c r="J38" s="1"/>
  <c r="I28"/>
  <c r="I38" s="1"/>
  <c r="H28"/>
  <c r="H38" s="1"/>
  <c r="G20"/>
  <c r="D20"/>
  <c r="I18"/>
  <c r="H18"/>
  <c r="I15"/>
  <c r="H15"/>
  <c r="I14"/>
  <c r="H14"/>
  <c r="I13"/>
  <c r="H13"/>
  <c r="L35" l="1"/>
  <c r="L36" s="1"/>
  <c r="L28"/>
  <c r="L33"/>
  <c r="M31"/>
  <c r="M33" s="1"/>
  <c r="E16" s="1"/>
  <c r="N35"/>
  <c r="J13"/>
  <c r="J14"/>
  <c r="J15"/>
  <c r="J18"/>
  <c r="M26"/>
  <c r="M28" s="1"/>
  <c r="E10" s="1"/>
  <c r="M36"/>
  <c r="N28"/>
  <c r="F10" s="1"/>
  <c r="N33"/>
  <c r="F16" s="1"/>
  <c r="E14" i="3"/>
  <c r="E13"/>
  <c r="E12"/>
  <c r="E15"/>
  <c r="D15"/>
  <c r="C15"/>
  <c r="F20" i="8" l="1"/>
  <c r="L38"/>
  <c r="H10"/>
  <c r="E20"/>
  <c r="I10"/>
  <c r="I16"/>
  <c r="H16"/>
  <c r="M38"/>
  <c r="N36"/>
  <c r="N38" s="1"/>
  <c r="D40" l="1"/>
  <c r="H20"/>
  <c r="J10"/>
  <c r="J20" s="1"/>
  <c r="J16"/>
  <c r="I20"/>
</calcChain>
</file>

<file path=xl/sharedStrings.xml><?xml version="1.0" encoding="utf-8"?>
<sst xmlns="http://schemas.openxmlformats.org/spreadsheetml/2006/main" count="894" uniqueCount="591">
  <si>
    <t xml:space="preserve"> Name of the assessee</t>
  </si>
  <si>
    <t xml:space="preserve"> Address</t>
  </si>
  <si>
    <t xml:space="preserve"> Permanent Account Number (PAN)</t>
  </si>
  <si>
    <t>Whether the assessee is liable to pay indirect tax like excise duty, service tax, sales tax, customs duty,etc. if yes, please furnish the registration number or any other identification number allotted for the same</t>
  </si>
  <si>
    <t xml:space="preserve"> Status</t>
  </si>
  <si>
    <t>Individual</t>
  </si>
  <si>
    <t xml:space="preserve"> Previous year </t>
  </si>
  <si>
    <t>2014-15</t>
  </si>
  <si>
    <t xml:space="preserve"> Assessment year</t>
  </si>
  <si>
    <t>2015-16</t>
  </si>
  <si>
    <t xml:space="preserve"> Indicate the relevant clause of section 44AB under which the audit has been conducted</t>
  </si>
  <si>
    <t>44AB(a)</t>
  </si>
  <si>
    <t>M/s ABC</t>
  </si>
  <si>
    <t>Part A Clause  1 to 8</t>
  </si>
  <si>
    <t>Basic Information</t>
  </si>
  <si>
    <t>Deccan Pune-411004.</t>
  </si>
  <si>
    <t>AAAAA9999Q</t>
  </si>
  <si>
    <t>Tax Audit</t>
  </si>
  <si>
    <t>Financial Year 2014-15 (Assessment Year 2015-16)</t>
  </si>
  <si>
    <t>Service Tax Reg No - AAAAA9999QSD001</t>
  </si>
  <si>
    <t>Central Excise Reg No - AAAAA9999QSD001</t>
  </si>
  <si>
    <t xml:space="preserve">Vat Reg No - 2712513463613V </t>
  </si>
  <si>
    <t>CST Reg No - 2712513463613C</t>
  </si>
  <si>
    <t>The Turnover of Sales Exceed Rs 1 Crore</t>
  </si>
  <si>
    <t>Statutory Question</t>
  </si>
  <si>
    <t>Opinion</t>
  </si>
  <si>
    <t>Work Done</t>
  </si>
  <si>
    <t>Clause No</t>
  </si>
  <si>
    <t>Verified With PAN Card. Refer 200 - 1</t>
  </si>
  <si>
    <t>Verified With Shop Act License. Refer 200 - 2</t>
  </si>
  <si>
    <t>Verified With PAN. Refer 200 - 1</t>
  </si>
  <si>
    <t>Verified With Certificate. Refer 200 - 3</t>
  </si>
  <si>
    <t>Verified With Certificate. Refer 200 - 4</t>
  </si>
  <si>
    <t>Verified With Certificate. Refer 200 - 5</t>
  </si>
  <si>
    <t>Verified With Certificate. Refer 200 - 6</t>
  </si>
  <si>
    <t>Verified With PAN / Constitution Document. Refer 200 - 1</t>
  </si>
  <si>
    <t>200_Basic Information</t>
  </si>
  <si>
    <t>Part A Clause  9</t>
  </si>
  <si>
    <t>Partnership  / AOP Details</t>
  </si>
  <si>
    <t>300_Partnership  / AOP Details</t>
  </si>
  <si>
    <t>If firm or association of persons, indicate names of partners/members and their profit sharing ratios.</t>
  </si>
  <si>
    <t>If there is any change in the partners or members or in their profit sharing ratio since the last date of the preceding year, the particulars of such change</t>
  </si>
  <si>
    <t>9-a</t>
  </si>
  <si>
    <t>9-b</t>
  </si>
  <si>
    <t>Refer Below Chart</t>
  </si>
  <si>
    <t>Yes Refer Below Chart</t>
  </si>
  <si>
    <t>Refer Notes Below</t>
  </si>
  <si>
    <t>Sr No</t>
  </si>
  <si>
    <t>Name of Partner</t>
  </si>
  <si>
    <t>Mr A</t>
  </si>
  <si>
    <t>Mr B</t>
  </si>
  <si>
    <t>Mr C</t>
  </si>
  <si>
    <t>Profit / Loss Ratio as on 1-April-14</t>
  </si>
  <si>
    <t>Change w.e.f. 1-Oct-14</t>
  </si>
  <si>
    <t>Profit / Loss Ratio as on 31-Mar-15</t>
  </si>
  <si>
    <t>(a) Nature of business or profession (if more than one business or profession is carried on during the previous year, nature of every business or profession)</t>
  </si>
  <si>
    <t>(b) If there is any change in the nature of business or profession, the particulars of such change.</t>
  </si>
  <si>
    <t>No</t>
  </si>
  <si>
    <t>(a) Whether books of account are prescribed under section 44AA, if yes, list of books so prescribed.</t>
  </si>
  <si>
    <t>Yes</t>
  </si>
  <si>
    <t>(b) List of books of account maintained and the address at which the books of accounts are kept.</t>
  </si>
  <si>
    <t xml:space="preserve">i. Cash and Bank Book
ii. Sales Register
iii. Journal Register
iv. General Ledger
v. Ledgers
The above books are maintained on Computer system.     
</t>
  </si>
  <si>
    <t>(In case books of account are maintained in a computer system, mention the books of account generated by such computer system. If the books of accounts are not kept at one location, please furnish the addresses of locations along with the details of books of accounts maintained at each location.)</t>
  </si>
  <si>
    <t>(c) List of books of account and nature of relevant documents examined.</t>
  </si>
  <si>
    <t>Whether the profit and loss account includes any profits and gains assessable on presumptive basis, if yes, indicate the amount and the relevant section (44AD, 44AE, 44AF, 44B, 44BB, 44BBA, 44BBB, Chapter XII-G, First Schedule or any other relevant section.)</t>
  </si>
  <si>
    <t>Not Applicable</t>
  </si>
  <si>
    <t>Assessee is carrying business of Manufcturing of Automobile Prducts</t>
  </si>
  <si>
    <t>We have verified the Previous Years TAR, MOA &amp; AOA / Paertnership Deed, discussed with client and also verified the website of assessee.</t>
  </si>
  <si>
    <t>No deviation - compared with PY TAR</t>
  </si>
  <si>
    <t>As the Income from business exceeds Rs. 1,20,000/- or total sales, turnover or gross receipts, as the case may be, in business exceeds Rs. 10,00,000/-</t>
  </si>
  <si>
    <t>Sample copy of each type is kept in vouching area.</t>
  </si>
  <si>
    <t>As Above</t>
  </si>
  <si>
    <t>Verified at the time of vouching</t>
  </si>
  <si>
    <t>Part A Clause  10 to 12</t>
  </si>
  <si>
    <t>400_Nature of Business and Books of Accounts</t>
  </si>
  <si>
    <t>(a) Method of accounting employed in the previous year</t>
  </si>
  <si>
    <t>Mercantile  Basis of Accounting</t>
  </si>
  <si>
    <t>(b) Whether there had been any change in the method of accounting employed vis-a-vis the method employed in the immediately preceding previous year.</t>
  </si>
  <si>
    <t>(c) If answer to (b) above is in the affirmative, give details of such change, and the effect thereof on the profit or loss.</t>
  </si>
  <si>
    <t>Serial number</t>
  </si>
  <si>
    <t>Particulars</t>
  </si>
  <si>
    <t>Increase in profit (Rs.)</t>
  </si>
  <si>
    <t>Decrease in profit (Rs.)</t>
  </si>
  <si>
    <t>(d) Details of deviation, if any, in the method of accounting employed in the previous year from accounting standards prescribed under section 145 and the effect thereof on the profit or loss.</t>
  </si>
  <si>
    <t>(a) Method of valuation of closing stock employed in the previous year.</t>
  </si>
  <si>
    <t>(b) In case of deviation from the method of valuation prescribed under section 145A, and the effect thereof on the profit or loss, please furnish:</t>
  </si>
  <si>
    <t>We have verified that provision is made for all expenses and all income accrued is also accounted. Same is reflecting in Note No 13 of Notes to accounts.</t>
  </si>
  <si>
    <t>No deviation - compared with PY TAR and Notes</t>
  </si>
  <si>
    <t>Weighted Average</t>
  </si>
  <si>
    <t>We have cross checked with the closing stock valuaction sheet refer 700 - 9. Also verified with Notes on Accounts</t>
  </si>
  <si>
    <t>NO</t>
  </si>
  <si>
    <t>Nature of Business and Books of Accounts</t>
  </si>
  <si>
    <t>500_Method of Accountig and Valuation of Closing Stock</t>
  </si>
  <si>
    <t>Part A Clause  13 to 14</t>
  </si>
  <si>
    <t>Give the following particulars of the capital asset converted into stock-in trade: -</t>
  </si>
  <si>
    <t>(a) Description of capital asset;</t>
  </si>
  <si>
    <t>(b) Date of acquisition;</t>
  </si>
  <si>
    <t>(c) Cost of acquisition;</t>
  </si>
  <si>
    <t>(d) Amount at which the asset is converted into stock-in-trade.</t>
  </si>
  <si>
    <t>Amounts not credited to the profit and loss account, being, -</t>
  </si>
  <si>
    <t>Nil</t>
  </si>
  <si>
    <t>(a) the items falling within the scope of section 28;</t>
  </si>
  <si>
    <t>(b) the pro forma credits, drawbacks, refund of duty of customs or excise or service tax, or refund of sales tax or value added tax where such credits, drawbacks or refunds are admitted as due by the authorities concerned;</t>
  </si>
  <si>
    <t>(c) escalation claims accepted during the previous year;</t>
  </si>
  <si>
    <t>(d) any other item of income;</t>
  </si>
  <si>
    <t>(e) capital receipt, if any.</t>
  </si>
  <si>
    <t>Where any land or building or both is transferred during the previous year for a consideration less than value adopted or assessed or assessable by any authority of a State Government referred to in section 43CA or 50C, please furnish:</t>
  </si>
  <si>
    <t>Details of property</t>
  </si>
  <si>
    <t>Consideration received or accrued</t>
  </si>
  <si>
    <t>Value adopted or assessed or assessable</t>
  </si>
  <si>
    <t>We verified with the Fixed Assets schedule  / Investment schedule. Furhter it is also confirmed by assessee in MR.</t>
  </si>
  <si>
    <t>We verified Parters / Proprietors capital A/c, Vat, Service Tax  and Excise retunrs also checked. Furhter it is also confirmed by assessee in MR.</t>
  </si>
  <si>
    <t>Part A Clause  15 to 17</t>
  </si>
  <si>
    <t>Conversion of Cap Assets, Amount not Credited to P &amp; L, Sale of Land or Building - 50C</t>
  </si>
  <si>
    <t>600_Conversion of Cap Assets, Amount not Credited to P &amp; L, Sale of Land or Building - 50C</t>
  </si>
  <si>
    <t>Part A Clause  18</t>
  </si>
  <si>
    <t>700_Depreciation as Per Income Tax Act</t>
  </si>
  <si>
    <t>Particulars of depreciation allowable as per the Income tax act, 1961 in respect of each asset or block of assets</t>
  </si>
  <si>
    <t>Sr. No.</t>
  </si>
  <si>
    <t>Descreption of Assets / Block of Assets</t>
  </si>
  <si>
    <t>Rate of Depreciation</t>
  </si>
  <si>
    <t xml:space="preserve">Opening WDV </t>
  </si>
  <si>
    <t>Additions for more than 180 days</t>
  </si>
  <si>
    <t>Additions for less than 180 days</t>
  </si>
  <si>
    <t>Deletion</t>
  </si>
  <si>
    <t>Sub Total</t>
  </si>
  <si>
    <t>Depreciation  for the Year</t>
  </si>
  <si>
    <t xml:space="preserve">Closing WDV </t>
  </si>
  <si>
    <t>A</t>
  </si>
  <si>
    <t>Plant and Machinery - Computer, Software</t>
  </si>
  <si>
    <t>B</t>
  </si>
  <si>
    <t>Plant and Machinery - General</t>
  </si>
  <si>
    <t>Car Maruti Ertiga</t>
  </si>
  <si>
    <t>Fire Extinguisher</t>
  </si>
  <si>
    <t>Fire Proof Safe Locker</t>
  </si>
  <si>
    <t>Mobile Handset</t>
  </si>
  <si>
    <t>C</t>
  </si>
  <si>
    <t>Furniture</t>
  </si>
  <si>
    <t>Grand Total</t>
  </si>
  <si>
    <t>Details of Additions</t>
  </si>
  <si>
    <t>Adjustment on Account of</t>
  </si>
  <si>
    <t>Particulars of Asset</t>
  </si>
  <si>
    <t>Date Put to Use</t>
  </si>
  <si>
    <t>Cost of Purchase</t>
  </si>
  <si>
    <t>Cenvat Credit Claimed</t>
  </si>
  <si>
    <t>Change on the rate of Exchange Currency</t>
  </si>
  <si>
    <t xml:space="preserve">Subsidy or Grant or Reimbursement </t>
  </si>
  <si>
    <t>Amount Capitalised</t>
  </si>
  <si>
    <t>Laptop</t>
  </si>
  <si>
    <t>Total</t>
  </si>
  <si>
    <t xml:space="preserve">Computer </t>
  </si>
  <si>
    <t>Name of the Supplier</t>
  </si>
  <si>
    <t>Invoice No</t>
  </si>
  <si>
    <t>Invoice Date</t>
  </si>
  <si>
    <t>Reference to Invoice</t>
  </si>
  <si>
    <t>700 - 1</t>
  </si>
  <si>
    <t>700 - 2</t>
  </si>
  <si>
    <t>700 - 3</t>
  </si>
  <si>
    <t>700 - 4</t>
  </si>
  <si>
    <t>700 - 5</t>
  </si>
  <si>
    <t>Mobile Handset - Noikia</t>
  </si>
  <si>
    <t>Mobile Handset - iPhone  - 5</t>
  </si>
  <si>
    <t>DCC</t>
  </si>
  <si>
    <t>P/112</t>
  </si>
  <si>
    <t>P/1224</t>
  </si>
  <si>
    <t>TS</t>
  </si>
  <si>
    <t>A-112</t>
  </si>
  <si>
    <t>A-54512</t>
  </si>
  <si>
    <t>Croma</t>
  </si>
  <si>
    <t>Computer - Desktop</t>
  </si>
  <si>
    <t>Office Chairs</t>
  </si>
  <si>
    <t>Verified Opening WDV with Previous Years TAR and ITR</t>
  </si>
  <si>
    <t xml:space="preserve">Rate of Depreciation cross checked with Income Tax </t>
  </si>
  <si>
    <t>For Additions verifed with the copies of Invoices. Copies kept on record refer  "Reference to Invoice"</t>
  </si>
  <si>
    <t>Also scanned Repairs and Maint A/c to cross check capital items are not wrongly charged to P&amp;L</t>
  </si>
  <si>
    <t>Part A Clause  19</t>
  </si>
  <si>
    <t>800_Amounts admissible U/s 32AC , 33 &amp; 35 Research, Donation etc</t>
  </si>
  <si>
    <t>Amounts admissible U/s 32AC , 33 &amp; 35 Research, Donation etc</t>
  </si>
  <si>
    <t>Amounts admissible under sections:</t>
  </si>
  <si>
    <t>Section</t>
  </si>
  <si>
    <t>Amount debited to profit and loss account</t>
  </si>
  <si>
    <t>Amounts admissible as per the provisions of the Income Tax Act, 1961 and also fulfils the conditions, if any specified under the the conditions, if any specified under the relevant 14provisions of Income Tax Act, 1961 or Income Tax Rules,1962 or any other guidelines, circular, etc., issued in this behalf.</t>
  </si>
  <si>
    <t>32AC</t>
  </si>
  <si>
    <t>33AB</t>
  </si>
  <si>
    <t>33ABA</t>
  </si>
  <si>
    <t>35(1)(i)</t>
  </si>
  <si>
    <t>35(1)(ii)</t>
  </si>
  <si>
    <t>35(1)(iia)</t>
  </si>
  <si>
    <t>35(1)(iii)</t>
  </si>
  <si>
    <t>35(1)(iv)</t>
  </si>
  <si>
    <t>35(2AA)</t>
  </si>
  <si>
    <t>35(2AB)</t>
  </si>
  <si>
    <t>35ABB</t>
  </si>
  <si>
    <t>35AC</t>
  </si>
  <si>
    <t>35AD</t>
  </si>
  <si>
    <t>35CCA</t>
  </si>
  <si>
    <t>35CCB</t>
  </si>
  <si>
    <t>35CCC</t>
  </si>
  <si>
    <t>35CCD</t>
  </si>
  <si>
    <t>35D</t>
  </si>
  <si>
    <t>35DD</t>
  </si>
  <si>
    <t>35DDA</t>
  </si>
  <si>
    <t>35E</t>
  </si>
  <si>
    <t>Not Applicable as this Section for Investment Allowence is applicable to Manufacturing Company</t>
  </si>
  <si>
    <t>Not Applicable as this Section is for Investment deposit account.</t>
  </si>
  <si>
    <t>Not Applicable as this Section is applicable Where an assessee is carrying on business consisting of the prospecting for, or extraction or production of, petroleum or natural gas or both in India</t>
  </si>
  <si>
    <t>NIL as there is no sum paid for Scientific Research Expenditure</t>
  </si>
  <si>
    <t>NIL as there is no sum paid for Scientific Research Association</t>
  </si>
  <si>
    <t>NIL as there is no sum paid to a university, college or other institution to be used for research in social science or statistical research</t>
  </si>
  <si>
    <t xml:space="preserve">NIL as there is not any expenditure of a capital nature on scientific research related to the business </t>
  </si>
  <si>
    <t>NIL as there is no sum paid to a National Laboratory</t>
  </si>
  <si>
    <t>NIL as there is no sum paid for Inhouse Reserch</t>
  </si>
  <si>
    <t>Nil as there is no Expenditure For Obtaining License to operate Telecommunication Services</t>
  </si>
  <si>
    <t>Nil as there is not any expenditure by way of payment of any sum to a public sector company or a local authority or to an association or institution approved by the National Committee for carrying out any eligible project or scheme</t>
  </si>
  <si>
    <t>Nil as there is no deduction taken for capitalised items.</t>
  </si>
  <si>
    <t>Nil as there is no Expenditure by way of payment to associations and institutions for carrying out rural development programmes.</t>
  </si>
  <si>
    <t>Nil as there is no Expenditure by way of payment to associations and institutions for carrying out programmes of conservation of natural resources</t>
  </si>
  <si>
    <t>Nil as there is no Expenditure on agricultural extension project</t>
  </si>
  <si>
    <t>Nil as there is no Expenditure on skill development project</t>
  </si>
  <si>
    <t>Nil as there is no Amortisation of preliminary expenses</t>
  </si>
  <si>
    <t>Nil as there is no  Amortisation of expenditure in case of amalgamation or demerger</t>
  </si>
  <si>
    <t>Nil as there is no amortisation of expenditure incurred under voluntary retirement scheme</t>
  </si>
  <si>
    <t>Not Applicable as this Section for Minerals is applicable to person who engaged in any operations relating to prospecting for, or extraction or production of, any mineral</t>
  </si>
  <si>
    <t>Work Done / Remark</t>
  </si>
  <si>
    <t>(a) Any sum paid to an employee as bonus or commission for services rendered, where such sum was otherwise payable to him as profits or dividend. [Section 36(1)(ii)]</t>
  </si>
  <si>
    <t>(b) Details of contributions received from employees for various funds as referred to in section 36(1)(va):</t>
  </si>
  <si>
    <t>NIL</t>
  </si>
  <si>
    <t>Nature of fund</t>
  </si>
  <si>
    <t>Sum received from employees</t>
  </si>
  <si>
    <t>Due date for payment</t>
  </si>
  <si>
    <t>The actual amount paid</t>
  </si>
  <si>
    <t>The actual date of payment to the concerned authorities</t>
  </si>
  <si>
    <t>Part A Clause  20</t>
  </si>
  <si>
    <t>We have obtained the list of the share holders. Verified with list of emplyees to whom commision, bouns and Incentives are paid. In none of the case amount is paid to the share holder. For List of Share holder Refer 900- 1 &amp; for list of Employees refer 900 - 3 &amp; 4</t>
  </si>
  <si>
    <t>900 - 1</t>
  </si>
  <si>
    <t>900 - 2</t>
  </si>
  <si>
    <t>900 - 3</t>
  </si>
  <si>
    <t>900 - 4</t>
  </si>
  <si>
    <t>900 - 5</t>
  </si>
  <si>
    <t>900 - 6</t>
  </si>
  <si>
    <t xml:space="preserve">The assessee collected contribution from employees for PF and ESIC.The deduction amount is verified from Ledger. Payments verified from Challans. For copy of challans refer </t>
  </si>
  <si>
    <t>900_Amount Paid to Employee and Employees Contribution to Funds</t>
  </si>
  <si>
    <t>Amount Paid to Employee and Employees Contribution to Funds</t>
  </si>
  <si>
    <t>Part A Clause  21</t>
  </si>
  <si>
    <t>Amounts Debited to P &amp; L</t>
  </si>
  <si>
    <t>1000_Amounts Debited to P &amp; L</t>
  </si>
  <si>
    <t>Expenditure incurred at clubs being cost for club services and facilities used.</t>
  </si>
  <si>
    <t>Expenditure by way of penalty or fine for violation of any law for the time being force</t>
  </si>
  <si>
    <t>Expenditure by way of any other penalty or fine not covered above</t>
  </si>
  <si>
    <t>Expenditure incurred for any purpose which is an offence or which is prohibited by law</t>
  </si>
  <si>
    <t>(i) as payment to non-resident referred to in sub-clause (i)</t>
  </si>
  <si>
    <t>(A) Details of payment on which tax is not deducted:</t>
  </si>
  <si>
    <t>(I) date of payment</t>
  </si>
  <si>
    <t>(II) amount of payment</t>
  </si>
  <si>
    <t>(III) nature of payment</t>
  </si>
  <si>
    <t>(IV) name and address of the payee</t>
  </si>
  <si>
    <t>(B) Details of payment on which tax has been deducted but has not been paid during the previous year or in the subsequent year before the expiry of time prescribed under section 200(1)</t>
  </si>
  <si>
    <t>(V) amount of tax deducted</t>
  </si>
  <si>
    <t>(ii) as payment referred to in sub-clause (ia)</t>
  </si>
  <si>
    <t>(B) Details of payment on which tax has been deducted but has not been</t>
  </si>
  <si>
    <t>paid on or before the due date specified in sub- section (1) of section 139</t>
  </si>
  <si>
    <t>(IV) name and address of the payer</t>
  </si>
  <si>
    <t>(VI) amount out of (V) deposited, if any</t>
  </si>
  <si>
    <t>(iii) under sub-clause (ic) [Wherever applicable]</t>
  </si>
  <si>
    <t>(iv) under sub-clause (iia)</t>
  </si>
  <si>
    <t>(v) under sub-clause (iib)</t>
  </si>
  <si>
    <t>(vi) under sub-clause (iii)</t>
  </si>
  <si>
    <t>(A) date of payment</t>
  </si>
  <si>
    <t>(B) amount of payment</t>
  </si>
  <si>
    <t>(C) name and address of the payee</t>
  </si>
  <si>
    <t>(vii) under sub-clause (iv)</t>
  </si>
  <si>
    <t>(viiii) under sub-clause (v)</t>
  </si>
  <si>
    <t>(A) On the basis of the examination of books of account and other relevant documents/evidence, whether the expenditure covered under section 40A(3) read with rule 6DD were made by account payee cheque drawn on a bank or account payee bank draft. If not, please furnish the details:</t>
  </si>
  <si>
    <t>Date of payment</t>
  </si>
  <si>
    <t>Nature of payment</t>
  </si>
  <si>
    <t>Amount</t>
  </si>
  <si>
    <t>Name and Permanent Account Number of the payee, if available</t>
  </si>
  <si>
    <t>(B) On the basis of the examination of books of account and other relevant documents/evidence, whether the payment referred to in section 40A(3A) read with rule 6DD were made by account payee cheque drawn on a bank or account payee bank draft If not, please furnish the details of amount deemed to be the profits and gains of business or profession under section 40A(3A);</t>
  </si>
  <si>
    <t xml:space="preserve">Nil </t>
  </si>
  <si>
    <t>21 a</t>
  </si>
  <si>
    <r>
      <t xml:space="preserve">Please furnish the details of amounts debited to the profit and loss account, being in the nature of capital, personal, </t>
    </r>
    <r>
      <rPr>
        <b/>
        <sz val="10"/>
        <color indexed="8"/>
        <rFont val="Tahoma"/>
        <family val="2"/>
      </rPr>
      <t>advertisement expenditure</t>
    </r>
    <r>
      <rPr>
        <sz val="10"/>
        <color indexed="8"/>
        <rFont val="Tahoma"/>
        <family val="2"/>
      </rPr>
      <t xml:space="preserve"> etc</t>
    </r>
  </si>
  <si>
    <t>5000/-</t>
  </si>
  <si>
    <t>The Penalty paid is for non filing of Return under I Tax Act,. Refer 1000-1 for challan and 1000-2 for order.</t>
  </si>
  <si>
    <t>Amounts inadmissible under section 40(a):-</t>
  </si>
  <si>
    <t xml:space="preserve">(b) </t>
  </si>
  <si>
    <t>Amounts debited to profit and loss account being, interest, salary, bonus, commission or remuneration inadmissible under section 40(b)/40(ba) and computation thereof;</t>
  </si>
  <si>
    <t xml:space="preserve">(c) </t>
  </si>
  <si>
    <t>Refer Separate Sheet</t>
  </si>
  <si>
    <t xml:space="preserve">Capital expenditure </t>
  </si>
  <si>
    <t xml:space="preserve">Personal expenditure </t>
  </si>
  <si>
    <t>Advertisement expenditure in any souvenir, brochure, tract, pamphlet or the like published by a political party</t>
  </si>
  <si>
    <t>We verifeid the P&amp;L, no such expenditure found. Also confirmed from vouching</t>
  </si>
  <si>
    <t xml:space="preserve">We verifeid the P&amp;L, no such expenditure found. Also confirmed from vouching. </t>
  </si>
  <si>
    <t xml:space="preserve">We scanned the P&amp;L, obtained details of "Rates and Taxes" no penalty payment found. Also confirmed from vouching. </t>
  </si>
  <si>
    <t>Computation is separately attached</t>
  </si>
  <si>
    <t>Disallowance/deemed income under section 40A(3):</t>
  </si>
  <si>
    <t xml:space="preserve">(d) </t>
  </si>
  <si>
    <t xml:space="preserve">We are qualifiying the audit report as under "It is represented by the Assessee that it is the practice of the firm to make all payments in excess of Rs 20,000/- by account payee cheque drawn on bank or account payee bank draft. It is not possible for us to verify whether the payments in excess of Rs 20,000/- have been made otherwise than by account payee cheques drawn on bank or account payee bank draft, as the necessary evidence is not in the possession of the Assessee."   </t>
  </si>
  <si>
    <t>provision for payment of gratuity not allowable under section 40A(7);</t>
  </si>
  <si>
    <t xml:space="preserve">(e) </t>
  </si>
  <si>
    <t>any sum paid by the assessee as an employer not allowable under section 40A(9);</t>
  </si>
  <si>
    <t xml:space="preserve">(f) </t>
  </si>
  <si>
    <t>particulars of any liability of a contingent nature;</t>
  </si>
  <si>
    <t xml:space="preserve">(g) </t>
  </si>
  <si>
    <t>amount of deduction inadmissible in terms of section 14A in respect of the expenditure incurred in relation to income which does not form part of the total income;</t>
  </si>
  <si>
    <t xml:space="preserve">(h) </t>
  </si>
  <si>
    <t>amount inadmissible under the proviso to section 36(1)(iii).</t>
  </si>
  <si>
    <t xml:space="preserve">(i) </t>
  </si>
  <si>
    <t>We checked that no amount is debiited to P &amp;L as Gratuity</t>
  </si>
  <si>
    <t>We checked the liability no amount identified as contingent</t>
  </si>
  <si>
    <t>Assessee do not have any exempt income</t>
  </si>
  <si>
    <t>There is no Payment to any such Fund</t>
  </si>
  <si>
    <t>There is no Loan obtained for purchase of fixed assets.</t>
  </si>
  <si>
    <t>Amount of interest inadmissible under section 23 of the Micro, Small and Medium Enterprises Development Act, 2006.</t>
  </si>
  <si>
    <t>Particulars of payments made to persons specified under section 40A(2)(b).</t>
  </si>
  <si>
    <t>Amounts deemed to be profits and gains under section 32AC or 33AB or 33ABA or 33AC.</t>
  </si>
  <si>
    <t>Any amount of profit chargeable to tax under section 41 and computation thereof.</t>
  </si>
  <si>
    <t>The assessee has circulated a confimration of MSMED to its all creditors by email. Refer 1100 - 1 for copy of email. As infomred by assessee they have not received any confirmatio sttating trhat there either creditor is register under MSMED.</t>
  </si>
  <si>
    <t>Refer Below</t>
  </si>
  <si>
    <t xml:space="preserve">We have obtianed the list of Related parteis from assessee. Refer 1100 - 2. We verified with the ledgers the payments made to related parties. </t>
  </si>
  <si>
    <t>Payments to Related Parties</t>
  </si>
  <si>
    <t>Name of Related Party</t>
  </si>
  <si>
    <t>Relation</t>
  </si>
  <si>
    <t>Nature of Payment</t>
  </si>
  <si>
    <t>Amount Paid</t>
  </si>
  <si>
    <t>Mr BC</t>
  </si>
  <si>
    <t>PAN</t>
  </si>
  <si>
    <t>AAAA4444P</t>
  </si>
  <si>
    <t>Rent Paid</t>
  </si>
  <si>
    <t>Wife of Director - B</t>
  </si>
  <si>
    <t>Mrs AB</t>
  </si>
  <si>
    <t>Son of Director - C</t>
  </si>
  <si>
    <t>BBBB4444P</t>
  </si>
  <si>
    <t>Salary Paid</t>
  </si>
  <si>
    <t>Verifed with Ledger and Form 16A issued. Refer 1100 - 3 &amp; 4</t>
  </si>
  <si>
    <t>Verifed with Salary Slip and Form 16 issued. Refer 1100 - 5 &amp; 6</t>
  </si>
  <si>
    <t>No such Income</t>
  </si>
  <si>
    <t>No such Receipts</t>
  </si>
  <si>
    <t>1100_MSMED, RPD and other</t>
  </si>
  <si>
    <t>MSMED, RPD and other</t>
  </si>
  <si>
    <t>Part A Clause  22 to 25</t>
  </si>
  <si>
    <t>Part A Clause  26</t>
  </si>
  <si>
    <t>43B</t>
  </si>
  <si>
    <t>1200_43B</t>
  </si>
  <si>
    <t>In respect of any sum referred to in clauses (a), (b), (c), (d), (e) or (f) of section 43B, the liability for which :-</t>
  </si>
  <si>
    <t>Sr
No</t>
  </si>
  <si>
    <t>Nature of Liability</t>
  </si>
  <si>
    <t>Outstanding opening balance as at 01.04.2013 not allowed in any earlier previous year</t>
  </si>
  <si>
    <t>Amount paid/
set off during 
the year</t>
  </si>
  <si>
    <t>Amount 
written 
back to 
Profit &amp; 
Loss 
account</t>
  </si>
  <si>
    <t>Amount 
remaining 
unpaid 
as at end 
of the year</t>
  </si>
  <si>
    <t>Whether passed through Profit &amp; Loss Account
Yes/No</t>
  </si>
  <si>
    <t>Remarks</t>
  </si>
  <si>
    <t xml:space="preserve">       NIL</t>
  </si>
  <si>
    <t>B) (a) Liability incurred in the previous year and was debited to profit &amp; loss account.</t>
  </si>
  <si>
    <t>Sr 
No</t>
  </si>
  <si>
    <t>Amount unpaid on date of signing this Tax Audit Report</t>
  </si>
  <si>
    <t>Whether passed through Profit Loss Account Yes/No</t>
  </si>
  <si>
    <t>Date of Payment/setoff</t>
  </si>
  <si>
    <t>Amount paid</t>
  </si>
  <si>
    <t>Leave Encashment</t>
  </si>
  <si>
    <t>-</t>
  </si>
  <si>
    <t>Provident Fund - Employers Contribution</t>
  </si>
  <si>
    <t>Employee State Insurance Corporation</t>
  </si>
  <si>
    <t>Incentive</t>
  </si>
  <si>
    <t>A) Liability pre-existed on 01.04.2014 and was not allowed in any preceding previous year.</t>
  </si>
  <si>
    <t>We checked PY TAR there was no unclaimed liability U/s 43B</t>
  </si>
  <si>
    <t>Balance 
as on 
31.03.2015</t>
  </si>
  <si>
    <t>The Liability as on 31-03-2015 is verified with the Financials</t>
  </si>
  <si>
    <t>Subsequent Payment verified with Challans</t>
  </si>
  <si>
    <t>Challan Ref No</t>
  </si>
  <si>
    <t>1200- 1</t>
  </si>
  <si>
    <t>1200- 2</t>
  </si>
  <si>
    <t>1200- 3</t>
  </si>
  <si>
    <t>Whether during the previous year the assessee has received any property, being share of a company not being a company in which the public are substantially interested, without consideration or for inadequate consideration as referred to in section 56(2)(viia), if yes, please furnish the details of the same.</t>
  </si>
  <si>
    <t>Whether during the previous year the assessee received any consideration for issue of shares which exceeds the fair market value of the shares as referred to in section 56(2)(viib), if yes, please furnish the details of the same.</t>
  </si>
  <si>
    <t xml:space="preserve">(a) Amount of Central Value Added Tax credits availed of or utilised during the previous year and its treatment in the profit and loss account and treatment of outstanding Central Value Added Tax credits in the accounts. </t>
  </si>
  <si>
    <t>(b) Particulars of income or expenditure of prior period credited or debited to the profit and loss account.</t>
  </si>
  <si>
    <t>During the course of vouching we do no came across any case of Prio Period</t>
  </si>
  <si>
    <t>We have verifed the Credit of Cenvat of Service Tax from Return and Ledger. Refer Below Chart</t>
  </si>
  <si>
    <t xml:space="preserve">Details of Cenvat Credit availed </t>
  </si>
  <si>
    <t>Period</t>
  </si>
  <si>
    <t>Basic</t>
  </si>
  <si>
    <t>Edu</t>
  </si>
  <si>
    <t>Higher EDU</t>
  </si>
  <si>
    <t>April to Sept 14</t>
  </si>
  <si>
    <t>Oct to March 15</t>
  </si>
  <si>
    <t>Ref to Service Tax Return</t>
  </si>
  <si>
    <t>1300-1</t>
  </si>
  <si>
    <t>1300-2</t>
  </si>
  <si>
    <t>No shares are Purchased by the company during the year</t>
  </si>
  <si>
    <t xml:space="preserve">Assessee has not sold any shares during the P  Y </t>
  </si>
  <si>
    <t>1300_Cenvat, Prior Period, Share 56(2)</t>
  </si>
  <si>
    <t>Cenvat, Prior Period, Share 56(2)</t>
  </si>
  <si>
    <t>Part A Clause  27 to 29</t>
  </si>
  <si>
    <t>Part A Clause  30 &amp; 31</t>
  </si>
  <si>
    <t>Details of any amount borrowed on hundi or any amount due thereon (including interest on the amount borrowed) repaid, otherwise than through an account payee cheque. [Section 69D]</t>
  </si>
  <si>
    <t>Name &amp; address of the lender /depositor</t>
  </si>
  <si>
    <t>Amount of Loan or Deposit taken or accepted during the year</t>
  </si>
  <si>
    <t>Whether Loan or Deposit was squared up during the previous year</t>
  </si>
  <si>
    <t>Maximum Amount outstanding in the account at any time during the previous year.</t>
  </si>
  <si>
    <t>Whether Loan or Deposit was taken or accepted otherwise than by an account payee cheque or an account payee bank draft.</t>
  </si>
  <si>
    <t>Statement showing particulars of each repayment of loan or deposit in an amount exceeding the limit specified in section 269T, of the Income Tax Act, 1961, made during the previous year :-</t>
  </si>
  <si>
    <t>Name &amp; address of the party</t>
  </si>
  <si>
    <t>Amount of Repayment</t>
  </si>
  <si>
    <t>Whether repayment was made otherwise than by an account payee cheque or an account payee bank draft.</t>
  </si>
  <si>
    <t>Mr John</t>
  </si>
  <si>
    <t>AXXPD9617F</t>
  </si>
  <si>
    <t>MR H</t>
  </si>
  <si>
    <t>AYYYD9527F</t>
  </si>
  <si>
    <t>Statement of Changes in Loan Balances</t>
  </si>
  <si>
    <t xml:space="preserve">Name </t>
  </si>
  <si>
    <t>Opening Balance</t>
  </si>
  <si>
    <t>Availed During the Year</t>
  </si>
  <si>
    <t>Repaid During the Year</t>
  </si>
  <si>
    <t>Closing Balance</t>
  </si>
  <si>
    <t>Maximun Amount O/s</t>
  </si>
  <si>
    <t>Opening Balances verified with PY financials and Ledger</t>
  </si>
  <si>
    <t>Loans availed during the year verified with Ledger and Bank Statement</t>
  </si>
  <si>
    <t>Loans repaid during the year verified with Ledger and Bank Statement</t>
  </si>
  <si>
    <t>All loans availed and paid are by account payee chq as assee has kept the copy of ch issued and received.</t>
  </si>
  <si>
    <t>We cross checked the cheque nos woth bank statement.</t>
  </si>
  <si>
    <t>Ref to Copy of cheque</t>
  </si>
  <si>
    <t>Ref to Copy of Bank Staement</t>
  </si>
  <si>
    <t>1400-1</t>
  </si>
  <si>
    <t>1400-2</t>
  </si>
  <si>
    <t>1400-3</t>
  </si>
  <si>
    <t>Maximum amount outstading ios verifed with ledger</t>
  </si>
  <si>
    <t>Part A Clause  32</t>
  </si>
  <si>
    <t>1400_Loans</t>
  </si>
  <si>
    <t>Loans</t>
  </si>
  <si>
    <t>1500_Carry Forwad Losses</t>
  </si>
  <si>
    <t>(a) Details of brought forward loss or depreciation allowance, in the following manner, to the extent available :</t>
  </si>
  <si>
    <t>Asst Year</t>
  </si>
  <si>
    <t>Nature of Loss</t>
  </si>
  <si>
    <t>Balance Available for Asst Year 2015-16</t>
  </si>
  <si>
    <t>Amount Adjusted in Asst Year 2015-16</t>
  </si>
  <si>
    <t>2009-10</t>
  </si>
  <si>
    <t>Business Loss</t>
  </si>
  <si>
    <t xml:space="preserve">As per Intimation U/s 143(1) </t>
  </si>
  <si>
    <t>Unabsorbed Depreciation</t>
  </si>
  <si>
    <t>2010-11</t>
  </si>
  <si>
    <t>As per Income Tax Return</t>
  </si>
  <si>
    <t>2011-12</t>
  </si>
  <si>
    <t>As per Assessment Order U/s 143 (3)</t>
  </si>
  <si>
    <t>2012-13</t>
  </si>
  <si>
    <t>2013-14</t>
  </si>
  <si>
    <t>Adjusted in Asst Year Asst Year 2014-15</t>
  </si>
  <si>
    <t>Balance Carried Forwarded Asst Year 2016-17</t>
  </si>
  <si>
    <t>Base Document</t>
  </si>
  <si>
    <t xml:space="preserve">Reference </t>
  </si>
  <si>
    <t>1500-1</t>
  </si>
  <si>
    <t>1500-2</t>
  </si>
  <si>
    <t>1500-3</t>
  </si>
  <si>
    <t>1500-4</t>
  </si>
  <si>
    <t>1500-5</t>
  </si>
  <si>
    <t>Till March 2013 the assesee were incurring losses.</t>
  </si>
  <si>
    <t>First time in A Y 2014-15 losses were adjusted. Refer 1500 - 5 for AY 14-15 Tax Computation and Return.</t>
  </si>
  <si>
    <t>(b) Whether a change in shareholding of the company has taken place in the previous year due to which the losses incurred prior to the previous year cannot be allowed to be carried forward in terms of section 79.</t>
  </si>
  <si>
    <t>There was no change in share holding pattern sicnce F Y 2009-10</t>
  </si>
  <si>
    <t>(c) Whether the assessee has incurred any speculation loss referred to in section 73 during the previous year, If yes, please furnish the details of the same.</t>
  </si>
  <si>
    <t xml:space="preserve">Assessee has not engaged in the Speculation business </t>
  </si>
  <si>
    <t>(d) whether the assessee has incurred any loss referred to in section 73A in respect of any specified business during the previous year, if yes, please furnish details of the same.</t>
  </si>
  <si>
    <t xml:space="preserve">Assessee has not engaged in the Specified business </t>
  </si>
  <si>
    <t>(e) In case of a company, please state that whether the company is deemed to be carrying on a speculation business as referred in explanation to section 73, if yes, please furnish the details of speculation loss if any incurred during the previous year.</t>
  </si>
  <si>
    <t>Section-wise details of deductions, if any, admissible under Chapter VIA or Chapter III (Section 10A, Section 10AA).</t>
  </si>
  <si>
    <t>Rs 100000/-</t>
  </si>
  <si>
    <t>Assessee has given donatoin of Rs 200000/-  to ABC Trust . Which is Register U/s 80G. For Receipt Refer - 1600 - 1</t>
  </si>
  <si>
    <t>1600_Deductions and Exemptios</t>
  </si>
  <si>
    <t>Part A Clause  33</t>
  </si>
  <si>
    <t>Part A Clause  34</t>
  </si>
  <si>
    <t>(a) Whether the assessee is required to deduct or collect tax as per the provisions of Chapter XVII-B or Chapter XVII-BB, if yes please furnish:</t>
  </si>
  <si>
    <t>Tax deduction and collection Account Number (TAN)</t>
  </si>
  <si>
    <t>Total amount of payment or receipt of the nature specified in column (3)</t>
  </si>
  <si>
    <t>Total amount on which tax was required to be deducted or collected out of (4)</t>
  </si>
  <si>
    <t>Total amount on which tax was deducted or collected at specified rate out of (5)</t>
  </si>
  <si>
    <t>Amount of tax deducted or collected out of (6)</t>
  </si>
  <si>
    <t>Total amount on which tax was deducted or collected at less than specified rate out of (7)</t>
  </si>
  <si>
    <t>Amount of tax deducted or collected on (8)</t>
  </si>
  <si>
    <t>Amount of tax deducted or collected not deposited to the credit of the Central Government out of (6) and (8)</t>
  </si>
  <si>
    <t>(b) whether the assessee has furnished the statement of tax deducted or tax collected within the prescribed time. If not, please furnish the details:</t>
  </si>
  <si>
    <t>Type of Form</t>
  </si>
  <si>
    <t>Due date for furnishing</t>
  </si>
  <si>
    <t>Date of furnishing, if furnished</t>
  </si>
  <si>
    <t>Whether the statement of tax deducted or collected contains information about all transactions which are required to be reported</t>
  </si>
  <si>
    <t>(c) whether the assessee is liable to pay interest under section 201(1A) or section 206C(7). If yes, please furnish:</t>
  </si>
  <si>
    <t>Amount of interest under section 201(1A)/206C(7) is payable</t>
  </si>
  <si>
    <t>Amount paid out of column (2) along with date of payment.</t>
  </si>
  <si>
    <t>As per Enclosure V</t>
  </si>
  <si>
    <t>1700_TDS</t>
  </si>
  <si>
    <t>(a) In the case of a trading concern, give quantitative details of principal items of goods traded :</t>
  </si>
  <si>
    <t>(i) Opening Stock;</t>
  </si>
  <si>
    <t>(ii) purchases during the previous year;</t>
  </si>
  <si>
    <t>(iii) sales during the previous year;</t>
  </si>
  <si>
    <t>(iv) closing stock;</t>
  </si>
  <si>
    <t>(v) shortage/excess, if any</t>
  </si>
  <si>
    <t>(b) In the case of a manufacturing concern, give quantitative details of the principal items of raw materials, finished products and by-products :</t>
  </si>
  <si>
    <t>A. Raw Materials :</t>
  </si>
  <si>
    <t>(i) opening stock;</t>
  </si>
  <si>
    <t>(iii) consumption during the previous year;</t>
  </si>
  <si>
    <t>(iv) sales during the previous year;</t>
  </si>
  <si>
    <t>(v) closing stock;</t>
  </si>
  <si>
    <t>(vi) yield of finished products;</t>
  </si>
  <si>
    <t>(vii) percentage of yield;</t>
  </si>
  <si>
    <t>(viii) shortage/excess, if any.</t>
  </si>
  <si>
    <t>B. Finished products/by- products :</t>
  </si>
  <si>
    <t>(iii) quantity manufactured during the previous year;</t>
  </si>
  <si>
    <t>(vi) shortage/excess, if any.</t>
  </si>
  <si>
    <t>Not Applicable as the assessee is in Service Industry</t>
  </si>
  <si>
    <t>1800_Quantitative Details</t>
  </si>
  <si>
    <t>Part A Clause  35</t>
  </si>
  <si>
    <t>Quantitative Details</t>
  </si>
  <si>
    <t>1900_Dividebd Distribution</t>
  </si>
  <si>
    <t>In the case of a domestic company, details of tax on distributed profits under section 115-O in the following form :-</t>
  </si>
  <si>
    <t>(a) total amount of distributed profits;</t>
  </si>
  <si>
    <t>(b) amount of reduction as referred to in section 115-O(1A)(i);</t>
  </si>
  <si>
    <t>(c amount of reduction as referred to in section 115-O(1A)(ii);</t>
  </si>
  <si>
    <t>(d) total tax paid thereon;</t>
  </si>
  <si>
    <t>(e) dates of payment with amounts.</t>
  </si>
  <si>
    <t>Amount Rs</t>
  </si>
  <si>
    <t>Amount of Dividend Declared</t>
  </si>
  <si>
    <t>Tax @17.647%</t>
  </si>
  <si>
    <t>Surcharge @10% on Tax</t>
  </si>
  <si>
    <t>Education Cess @ 3% on Tax and Surcharge</t>
  </si>
  <si>
    <t>Total Tax Payable</t>
  </si>
  <si>
    <t>Total Tax Paid</t>
  </si>
  <si>
    <t>The assessee has not received any dividend income hence not reduction U/s 115-O(1A)(i)</t>
  </si>
  <si>
    <t>Part A Clause  36</t>
  </si>
  <si>
    <t>Whether any cost audit was carried out, if yes, give the details, if any, of disqualification or disagreement on any matter/item/value/quantity as may be reported/identified by the cost auditor.</t>
  </si>
  <si>
    <t>Whether any audit was conducted under the Central Excise Act, 1944, if yes, give the details, if any, of disqualification or disagreement on any matter/item/value/quantity as may be reported/identified by the auditor.</t>
  </si>
  <si>
    <t>Whether any audit was conducted under section 72A of the Finance Act,1994 in relation to valuation of taxable services, Finance Act,1994 in relation to valuation of taxable services, if yes, give the details, if any, of disqualification or disagreement on any matter/item/value/quantity as may be reported/identified by the auditor.</t>
  </si>
  <si>
    <t>As informed by Assesse no Cost Audit was conducted</t>
  </si>
  <si>
    <t>As informed by Assesse no CE Audit was conducted</t>
  </si>
  <si>
    <t>As informed by Assesse no Service Tax Audit was conducted</t>
  </si>
  <si>
    <t>Part A Clause  37 to 39</t>
  </si>
  <si>
    <t>Audits</t>
  </si>
  <si>
    <t>Part A Clause  40</t>
  </si>
  <si>
    <t>Ratios</t>
  </si>
  <si>
    <t>2100_Ratios</t>
  </si>
  <si>
    <t>Accounting Ratios</t>
  </si>
  <si>
    <t>Formula Used</t>
  </si>
  <si>
    <t>Gross Profit / Turnover</t>
  </si>
  <si>
    <t>Gross profit / Net sales</t>
  </si>
  <si>
    <t>Net Profit / Turnover</t>
  </si>
  <si>
    <t>Net profit / Net sales</t>
  </si>
  <si>
    <t>Stock-in-trade/ Turnover</t>
  </si>
  <si>
    <t>Closing stock /Net sales</t>
  </si>
  <si>
    <t>Material consumed/ Finished goods produced</t>
  </si>
  <si>
    <t>Working:</t>
  </si>
  <si>
    <t>Opening Stock</t>
  </si>
  <si>
    <t>Purchases</t>
  </si>
  <si>
    <t>Direct Expenses</t>
  </si>
  <si>
    <t>Sales</t>
  </si>
  <si>
    <t>Closing Stock</t>
  </si>
  <si>
    <t>Net Profit</t>
  </si>
  <si>
    <t>Gross Profit</t>
  </si>
  <si>
    <t>Ratio</t>
  </si>
  <si>
    <t xml:space="preserve">Not Applicable </t>
  </si>
  <si>
    <t>Remark</t>
  </si>
  <si>
    <t>As the assessee is  Service Provider</t>
  </si>
  <si>
    <t>Part A Clause  41</t>
  </si>
  <si>
    <t xml:space="preserve">As informed by Assesse No demand raised or refund issued during the previous year. Further no such payment or Receipt is reflecting in Financial Statement. </t>
  </si>
  <si>
    <t>Other Taxes Refund and Demand</t>
  </si>
  <si>
    <t>2200_Other Taxes Refund and Demand</t>
  </si>
  <si>
    <t>Appointment</t>
  </si>
  <si>
    <t>Area No</t>
  </si>
  <si>
    <t>Form 3CD Clause No</t>
  </si>
  <si>
    <t>TDS - Refer Separate Workbook</t>
  </si>
  <si>
    <t>Index</t>
  </si>
  <si>
    <t>100_Appointment</t>
  </si>
  <si>
    <t xml:space="preserve">The Previous Auditors were M/s A&amp; B </t>
  </si>
  <si>
    <t>For Letter of Appointment refer - 100 - 1</t>
  </si>
  <si>
    <t>We sent NOC to Previous Auditor Refer 100- 2</t>
  </si>
  <si>
    <t>Consent of Previous Auditors received.  Refer 100- 3</t>
  </si>
  <si>
    <t>Method of Accounting and Valuation of Closing Stock</t>
  </si>
  <si>
    <t>Depreciation as Per Income Tax</t>
  </si>
  <si>
    <t>Carry Forward Losses</t>
  </si>
  <si>
    <t>Deductions and Exemptions</t>
  </si>
  <si>
    <t>Dividend Distribution</t>
  </si>
  <si>
    <t>Changes w.e.f. 1-Oct-14 are as per the Deed executed on 1-Oct-2014. Refer 300 - 1 to 7</t>
  </si>
  <si>
    <t xml:space="preserve">Profit / Loss Ratio as on 31-Mar-15 is as per the Deed executed on 1-Oct-2014 </t>
  </si>
  <si>
    <t>Please furnish the details of demand raised or refund issued during the previous year under any tax laws other than Income Tax Act, 1961 and Wealth tax Act, 1957 along with details of relevant proceedings.</t>
  </si>
  <si>
    <t>2000_Deductions and Exemptions</t>
  </si>
  <si>
    <t>Verified with Tax Paid Challan Refer 1900-2</t>
  </si>
  <si>
    <t>Amount paid / set off before signing the Tax Audit Report i.e. after 31st March 2014 till date of the Report</t>
  </si>
  <si>
    <t>Profit / Loss Ratio as on 1-April-14 is Verified with Previous Years Tax Audit Report and Old Partnership Deed</t>
  </si>
  <si>
    <t>PF</t>
  </si>
  <si>
    <t>ESIC</t>
  </si>
  <si>
    <t>Separate Sheet Attached for TDS</t>
  </si>
  <si>
    <t>31. Statement showing particulars of each loan or deposit in an amount exceeding the limit specified in section 269SS, of the Income Tax Act, 1961, taken during the previous year :-</t>
  </si>
  <si>
    <t>Verified with P&amp;L and Board Resolution Dt 14-Oct-2014 Refer 1900-1</t>
  </si>
</sst>
</file>

<file path=xl/styles.xml><?xml version="1.0" encoding="utf-8"?>
<styleSheet xmlns="http://schemas.openxmlformats.org/spreadsheetml/2006/main">
  <numFmts count="7">
    <numFmt numFmtId="43" formatCode="_ * #,##0.00_ ;_ * \-#,##0.00_ ;_ * &quot;-&quot;??_ ;_ @_ "/>
    <numFmt numFmtId="164" formatCode="_(* #,##0.00_);_(* \(#,##0.00\);_(* &quot;-&quot;??_);_(@_)"/>
    <numFmt numFmtId="165" formatCode="_(* #,##0_);_(* \(#,##0\);_(* &quot;-&quot;??_);_(@_)"/>
    <numFmt numFmtId="166" formatCode="_ * #,##0_ ;_ * \-#,##0_ ;_ * &quot;-&quot;??_ ;_ @_ "/>
    <numFmt numFmtId="167" formatCode="_-* #,##0_-;\-* #,##0_-;_-* &quot;-&quot;??_-;_-@_-"/>
    <numFmt numFmtId="168" formatCode="#,##0_ ;\-#,##0\ "/>
    <numFmt numFmtId="169" formatCode="0.000%"/>
  </numFmts>
  <fonts count="11">
    <font>
      <sz val="11"/>
      <color theme="1"/>
      <name val="Tahoma"/>
      <family val="2"/>
    </font>
    <font>
      <b/>
      <sz val="10"/>
      <color theme="1"/>
      <name val="Tahoma"/>
      <family val="2"/>
    </font>
    <font>
      <sz val="10"/>
      <color theme="1"/>
      <name val="Tahoma"/>
      <family val="2"/>
    </font>
    <font>
      <sz val="11"/>
      <color theme="1"/>
      <name val="Tahoma"/>
      <family val="2"/>
    </font>
    <font>
      <sz val="10"/>
      <name val="Tahoma"/>
      <family val="2"/>
    </font>
    <font>
      <b/>
      <sz val="10"/>
      <name val="Tahoma"/>
      <family val="2"/>
    </font>
    <font>
      <sz val="11"/>
      <color theme="1"/>
      <name val="Calibri"/>
      <family val="2"/>
      <scheme val="minor"/>
    </font>
    <font>
      <b/>
      <sz val="10"/>
      <color indexed="8"/>
      <name val="Tahoma"/>
      <family val="2"/>
    </font>
    <font>
      <sz val="10"/>
      <name val="Arial"/>
      <family val="2"/>
    </font>
    <font>
      <sz val="10"/>
      <color indexed="8"/>
      <name val="Tahoma"/>
      <family val="2"/>
    </font>
    <font>
      <sz val="11"/>
      <color indexed="8"/>
      <name val="Calibri"/>
      <family val="2"/>
    </font>
  </fonts>
  <fills count="2">
    <fill>
      <patternFill patternType="none"/>
    </fill>
    <fill>
      <patternFill patternType="gray125"/>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thin">
        <color auto="1"/>
      </right>
      <top/>
      <bottom style="hair">
        <color indexed="64"/>
      </bottom>
      <diagonal/>
    </border>
    <border>
      <left style="thin">
        <color auto="1"/>
      </left>
      <right style="thin">
        <color auto="1"/>
      </right>
      <top style="hair">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hair">
        <color indexed="64"/>
      </bottom>
      <diagonal/>
    </border>
    <border>
      <left/>
      <right style="thin">
        <color auto="1"/>
      </right>
      <top style="hair">
        <color indexed="64"/>
      </top>
      <bottom style="hair">
        <color indexed="64"/>
      </bottom>
      <diagonal/>
    </border>
    <border>
      <left/>
      <right style="thin">
        <color auto="1"/>
      </right>
      <top style="hair">
        <color indexed="64"/>
      </top>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top/>
      <bottom/>
      <diagonal/>
    </border>
    <border>
      <left/>
      <right style="thin">
        <color auto="1"/>
      </right>
      <top style="thin">
        <color auto="1"/>
      </top>
      <bottom style="hair">
        <color indexed="64"/>
      </bottom>
      <diagonal/>
    </border>
    <border>
      <left/>
      <right style="thin">
        <color auto="1"/>
      </right>
      <top style="hair">
        <color indexed="64"/>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top/>
      <bottom style="thin">
        <color auto="1"/>
      </bottom>
      <diagonal/>
    </border>
  </borders>
  <cellStyleXfs count="9">
    <xf numFmtId="0" fontId="0" fillId="0" borderId="0"/>
    <xf numFmtId="43" fontId="3" fillId="0" borderId="0" applyFont="0" applyFill="0" applyBorder="0" applyAlignment="0" applyProtection="0"/>
    <xf numFmtId="0" fontId="4" fillId="0" borderId="0"/>
    <xf numFmtId="0" fontId="6" fillId="0" borderId="0"/>
    <xf numFmtId="164" fontId="10" fillId="0" borderId="0" applyFont="0" applyFill="0" applyBorder="0" applyAlignment="0" applyProtection="0"/>
    <xf numFmtId="164" fontId="8" fillId="0" borderId="0" applyFont="0" applyFill="0" applyBorder="0" applyAlignment="0" applyProtection="0"/>
    <xf numFmtId="0" fontId="10" fillId="0" borderId="0"/>
    <xf numFmtId="0" fontId="8" fillId="0" borderId="0"/>
    <xf numFmtId="9" fontId="8" fillId="0" borderId="0" applyFont="0" applyFill="0" applyBorder="0" applyAlignment="0" applyProtection="0"/>
  </cellStyleXfs>
  <cellXfs count="315">
    <xf numFmtId="0" fontId="0" fillId="0" borderId="0" xfId="0"/>
    <xf numFmtId="0" fontId="2" fillId="0" borderId="0" xfId="0" applyFont="1" applyBorder="1" applyAlignment="1">
      <alignment vertical="justify"/>
    </xf>
    <xf numFmtId="0" fontId="1" fillId="0" borderId="0" xfId="0" applyFont="1" applyBorder="1" applyAlignment="1">
      <alignment vertical="top" wrapText="1"/>
    </xf>
    <xf numFmtId="0" fontId="2" fillId="0" borderId="0" xfId="0" applyFont="1" applyBorder="1"/>
    <xf numFmtId="0" fontId="1" fillId="0" borderId="0" xfId="0" applyFont="1" applyBorder="1"/>
    <xf numFmtId="0" fontId="2" fillId="0" borderId="0" xfId="0" applyFont="1" applyBorder="1" applyAlignment="1"/>
    <xf numFmtId="0" fontId="2" fillId="0" borderId="0" xfId="0" applyFont="1" applyBorder="1" applyAlignment="1">
      <alignment vertical="top"/>
    </xf>
    <xf numFmtId="0" fontId="2" fillId="0" borderId="0" xfId="0" applyFont="1" applyBorder="1" applyAlignment="1">
      <alignment horizontal="justify" vertical="justify"/>
    </xf>
    <xf numFmtId="0" fontId="2" fillId="0" borderId="0" xfId="0" applyFont="1" applyBorder="1" applyAlignment="1">
      <alignment horizontal="justify" vertical="top"/>
    </xf>
    <xf numFmtId="0" fontId="2" fillId="0" borderId="3" xfId="0" applyFont="1" applyBorder="1" applyAlignment="1">
      <alignment horizontal="center"/>
    </xf>
    <xf numFmtId="0" fontId="2" fillId="0" borderId="3" xfId="0" applyFont="1" applyBorder="1" applyAlignment="1"/>
    <xf numFmtId="0" fontId="2" fillId="0" borderId="3" xfId="0" applyFont="1" applyBorder="1" applyAlignment="1">
      <alignment vertical="top" wrapText="1"/>
    </xf>
    <xf numFmtId="0" fontId="2" fillId="0" borderId="3" xfId="0" applyFont="1" applyBorder="1" applyAlignment="1">
      <alignment vertical="top"/>
    </xf>
    <xf numFmtId="0" fontId="2" fillId="0" borderId="3" xfId="0" applyFont="1" applyBorder="1" applyAlignment="1">
      <alignment horizontal="center" vertical="center"/>
    </xf>
    <xf numFmtId="0" fontId="2" fillId="0" borderId="3" xfId="0" applyFont="1" applyBorder="1" applyAlignment="1">
      <alignment vertical="justify"/>
    </xf>
    <xf numFmtId="0" fontId="2" fillId="0" borderId="3" xfId="0" applyFont="1" applyBorder="1" applyAlignment="1">
      <alignment horizontal="center" vertical="justify"/>
    </xf>
    <xf numFmtId="0" fontId="2" fillId="0" borderId="4" xfId="0" applyFont="1" applyBorder="1"/>
    <xf numFmtId="0" fontId="1" fillId="0" borderId="1" xfId="0" applyFont="1" applyBorder="1"/>
    <xf numFmtId="0" fontId="1" fillId="0" borderId="1" xfId="0" applyFont="1" applyBorder="1" applyAlignment="1">
      <alignment vertical="top" wrapText="1"/>
    </xf>
    <xf numFmtId="0" fontId="1" fillId="0" borderId="0" xfId="0" applyFont="1" applyBorder="1" applyAlignment="1">
      <alignment vertical="top"/>
    </xf>
    <xf numFmtId="0" fontId="2" fillId="0" borderId="5" xfId="0" applyFont="1" applyBorder="1" applyAlignment="1">
      <alignment horizontal="center" vertical="justify"/>
    </xf>
    <xf numFmtId="0" fontId="2" fillId="0" borderId="13" xfId="0" applyFont="1" applyBorder="1" applyAlignment="1">
      <alignment horizontal="justify" vertical="top"/>
    </xf>
    <xf numFmtId="0" fontId="2" fillId="0" borderId="13" xfId="0" applyFont="1" applyBorder="1" applyAlignment="1">
      <alignment horizontal="center" vertical="center"/>
    </xf>
    <xf numFmtId="0" fontId="2" fillId="0" borderId="14" xfId="0" applyFont="1" applyBorder="1" applyAlignment="1">
      <alignment horizontal="center" vertical="justify" wrapText="1"/>
    </xf>
    <xf numFmtId="0" fontId="2" fillId="0" borderId="13" xfId="0" applyFont="1" applyBorder="1" applyAlignment="1">
      <alignment horizontal="center" vertical="justify" wrapText="1"/>
    </xf>
    <xf numFmtId="0" fontId="2" fillId="0" borderId="4" xfId="0" applyFont="1" applyBorder="1" applyAlignment="1">
      <alignment horizontal="center" vertical="justify"/>
    </xf>
    <xf numFmtId="0" fontId="2" fillId="0" borderId="16" xfId="0" applyFont="1" applyBorder="1" applyAlignment="1">
      <alignment horizontal="justify" vertical="top"/>
    </xf>
    <xf numFmtId="0" fontId="2" fillId="0" borderId="16" xfId="0" applyFont="1" applyBorder="1" applyAlignment="1">
      <alignment horizontal="center" vertical="center"/>
    </xf>
    <xf numFmtId="0" fontId="2" fillId="0" borderId="13" xfId="0" applyFont="1" applyBorder="1" applyAlignment="1">
      <alignment horizontal="center" vertical="top" wrapText="1"/>
    </xf>
    <xf numFmtId="0" fontId="2" fillId="0" borderId="0" xfId="0" applyFont="1"/>
    <xf numFmtId="0" fontId="2" fillId="0" borderId="4" xfId="0" applyFont="1" applyBorder="1" applyAlignment="1">
      <alignment vertical="top" wrapText="1"/>
    </xf>
    <xf numFmtId="0" fontId="2" fillId="0" borderId="8" xfId="0" applyFont="1" applyBorder="1" applyAlignment="1">
      <alignment horizontal="justify" vertical="justify" wrapText="1"/>
    </xf>
    <xf numFmtId="0" fontId="2" fillId="0" borderId="17" xfId="0" applyFont="1" applyBorder="1" applyAlignment="1">
      <alignment horizontal="justify" vertical="justify" wrapText="1"/>
    </xf>
    <xf numFmtId="0" fontId="2" fillId="0" borderId="8" xfId="0" applyFont="1" applyBorder="1" applyAlignment="1">
      <alignment horizontal="justify" vertical="top" wrapText="1"/>
    </xf>
    <xf numFmtId="0" fontId="2" fillId="0" borderId="17" xfId="0" applyFont="1" applyBorder="1" applyAlignment="1">
      <alignment horizontal="justify" vertical="top" wrapText="1"/>
    </xf>
    <xf numFmtId="0" fontId="1" fillId="0" borderId="21" xfId="0" applyFont="1" applyBorder="1"/>
    <xf numFmtId="0" fontId="2" fillId="0" borderId="7" xfId="0" applyFont="1" applyBorder="1" applyAlignment="1">
      <alignment horizontal="center"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justify" vertical="top" wrapText="1"/>
    </xf>
    <xf numFmtId="0" fontId="2" fillId="0" borderId="13" xfId="0" applyFont="1" applyBorder="1" applyAlignment="1">
      <alignment horizontal="justify" vertical="top"/>
    </xf>
    <xf numFmtId="0" fontId="2" fillId="0" borderId="13" xfId="0" applyFont="1" applyBorder="1" applyAlignment="1">
      <alignment horizontal="center" vertical="center" wrapText="1"/>
    </xf>
    <xf numFmtId="0" fontId="2" fillId="0" borderId="14" xfId="0" applyFont="1" applyBorder="1" applyAlignment="1">
      <alignment horizontal="justify" vertical="top"/>
    </xf>
    <xf numFmtId="0" fontId="2" fillId="0" borderId="2" xfId="0" applyFont="1" applyBorder="1" applyAlignment="1">
      <alignment horizontal="center" vertical="top" wrapText="1"/>
    </xf>
    <xf numFmtId="0" fontId="2" fillId="0" borderId="4" xfId="0" applyFont="1" applyBorder="1" applyAlignment="1">
      <alignment horizontal="justify" vertical="justify" wrapText="1"/>
    </xf>
    <xf numFmtId="0" fontId="2" fillId="0" borderId="1" xfId="0" applyFont="1" applyBorder="1" applyAlignment="1">
      <alignment horizontal="center" vertical="top" wrapText="1"/>
    </xf>
    <xf numFmtId="0" fontId="2" fillId="0" borderId="2" xfId="0" applyFont="1" applyBorder="1" applyAlignment="1">
      <alignment horizontal="center" vertical="justify"/>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xf numFmtId="0" fontId="2" fillId="0" borderId="3" xfId="0" applyFont="1" applyBorder="1"/>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5" fillId="0" borderId="0" xfId="2" applyFont="1" applyFill="1"/>
    <xf numFmtId="0" fontId="4" fillId="0" borderId="0" xfId="2" applyFont="1" applyFill="1"/>
    <xf numFmtId="0" fontId="7" fillId="0" borderId="1" xfId="3" applyFont="1" applyBorder="1" applyAlignment="1">
      <alignment horizontal="center" vertical="top" wrapText="1"/>
    </xf>
    <xf numFmtId="165" fontId="7" fillId="0" borderId="1" xfId="1" applyNumberFormat="1" applyFont="1" applyBorder="1" applyAlignment="1">
      <alignment horizontal="center" vertical="top" wrapText="1"/>
    </xf>
    <xf numFmtId="0" fontId="9" fillId="0" borderId="2" xfId="3" applyFont="1" applyBorder="1" applyAlignment="1">
      <alignment horizontal="center" vertical="center" wrapText="1"/>
    </xf>
    <xf numFmtId="0" fontId="7" fillId="0" borderId="0" xfId="3" applyFont="1" applyBorder="1" applyAlignment="1">
      <alignment horizontal="center" vertical="center" wrapText="1"/>
    </xf>
    <xf numFmtId="0" fontId="7" fillId="0" borderId="3" xfId="3" applyFont="1" applyBorder="1" applyAlignment="1">
      <alignment horizontal="center" vertical="center" wrapText="1"/>
    </xf>
    <xf numFmtId="165" fontId="7" fillId="0" borderId="3" xfId="1" applyNumberFormat="1" applyFont="1" applyBorder="1" applyAlignment="1">
      <alignment horizontal="center" vertical="center" wrapText="1"/>
    </xf>
    <xf numFmtId="0" fontId="9" fillId="0" borderId="3" xfId="3" applyFont="1" applyBorder="1" applyAlignment="1">
      <alignment horizontal="center"/>
    </xf>
    <xf numFmtId="0" fontId="7" fillId="0" borderId="0" xfId="3" applyFont="1" applyBorder="1" applyAlignment="1">
      <alignment horizontal="left" vertical="center"/>
    </xf>
    <xf numFmtId="9" fontId="9" fillId="0" borderId="3" xfId="4" applyNumberFormat="1" applyFont="1" applyBorder="1" applyAlignment="1">
      <alignment vertical="top"/>
    </xf>
    <xf numFmtId="0" fontId="4" fillId="0" borderId="3" xfId="2" applyFont="1" applyFill="1" applyBorder="1"/>
    <xf numFmtId="0" fontId="9" fillId="0" borderId="0" xfId="3" applyFont="1" applyBorder="1" applyAlignment="1">
      <alignment horizontal="left" vertical="center"/>
    </xf>
    <xf numFmtId="165" fontId="9" fillId="0" borderId="3" xfId="1" applyNumberFormat="1" applyFont="1" applyBorder="1" applyAlignment="1">
      <alignment horizontal="center" vertical="center" wrapText="1"/>
    </xf>
    <xf numFmtId="165" fontId="4" fillId="0" borderId="3" xfId="1" applyNumberFormat="1" applyFont="1" applyFill="1" applyBorder="1" applyAlignment="1">
      <alignment horizontal="center" vertical="center" wrapText="1"/>
    </xf>
    <xf numFmtId="0" fontId="4" fillId="0" borderId="3" xfId="2" applyFont="1" applyFill="1" applyBorder="1" applyAlignment="1">
      <alignment horizontal="center"/>
    </xf>
    <xf numFmtId="0" fontId="9" fillId="0" borderId="0" xfId="3" applyFont="1" applyAlignment="1">
      <alignment vertical="top"/>
    </xf>
    <xf numFmtId="164" fontId="9" fillId="0" borderId="3" xfId="4" applyNumberFormat="1" applyFont="1" applyBorder="1" applyAlignment="1">
      <alignment vertical="top"/>
    </xf>
    <xf numFmtId="165" fontId="9" fillId="0" borderId="3" xfId="1" applyNumberFormat="1" applyFont="1" applyBorder="1" applyAlignment="1">
      <alignment vertical="top"/>
    </xf>
    <xf numFmtId="0" fontId="7" fillId="0" borderId="0" xfId="3" applyFont="1" applyAlignment="1">
      <alignment vertical="top"/>
    </xf>
    <xf numFmtId="0" fontId="4" fillId="0" borderId="3" xfId="0" applyFont="1" applyBorder="1" applyAlignment="1">
      <alignment vertical="center"/>
    </xf>
    <xf numFmtId="165" fontId="4" fillId="0" borderId="3" xfId="1" applyNumberFormat="1" applyFont="1" applyBorder="1" applyAlignment="1">
      <alignment vertical="center"/>
    </xf>
    <xf numFmtId="164" fontId="9" fillId="0" borderId="3" xfId="1" applyNumberFormat="1" applyFont="1" applyBorder="1" applyAlignment="1">
      <alignment vertical="top"/>
    </xf>
    <xf numFmtId="0" fontId="4" fillId="0" borderId="0" xfId="0" applyFont="1" applyBorder="1" applyAlignment="1">
      <alignment vertical="center"/>
    </xf>
    <xf numFmtId="0" fontId="9" fillId="0" borderId="3" xfId="3" applyFont="1" applyBorder="1" applyAlignment="1">
      <alignment horizontal="right"/>
    </xf>
    <xf numFmtId="164" fontId="7" fillId="0" borderId="3" xfId="4" applyNumberFormat="1" applyFont="1" applyBorder="1" applyAlignment="1">
      <alignment vertical="top"/>
    </xf>
    <xf numFmtId="164" fontId="7" fillId="0" borderId="3" xfId="1" applyNumberFormat="1" applyFont="1" applyBorder="1" applyAlignment="1">
      <alignment vertical="top"/>
    </xf>
    <xf numFmtId="165" fontId="7" fillId="0" borderId="3" xfId="1" applyNumberFormat="1" applyFont="1" applyBorder="1" applyAlignment="1">
      <alignment vertical="top"/>
    </xf>
    <xf numFmtId="0" fontId="9" fillId="0" borderId="1" xfId="3" applyFont="1" applyBorder="1"/>
    <xf numFmtId="0" fontId="7" fillId="0" borderId="20" xfId="3" applyFont="1" applyBorder="1" applyAlignment="1">
      <alignment horizontal="left" vertical="top" indent="2"/>
    </xf>
    <xf numFmtId="165" fontId="7" fillId="0" borderId="1" xfId="1" applyNumberFormat="1" applyFont="1" applyBorder="1" applyAlignment="1">
      <alignment horizontal="left" vertical="top"/>
    </xf>
    <xf numFmtId="0" fontId="9" fillId="0" borderId="0" xfId="3" applyFont="1"/>
    <xf numFmtId="165" fontId="9" fillId="0" borderId="0" xfId="1" applyNumberFormat="1" applyFont="1"/>
    <xf numFmtId="0" fontId="7" fillId="0" borderId="0" xfId="3" applyFont="1"/>
    <xf numFmtId="0" fontId="7" fillId="0" borderId="1" xfId="3" applyFont="1" applyBorder="1" applyAlignment="1">
      <alignment horizontal="center" vertical="center" wrapText="1"/>
    </xf>
    <xf numFmtId="165" fontId="7" fillId="0" borderId="1" xfId="1" applyNumberFormat="1" applyFont="1" applyBorder="1" applyAlignment="1">
      <alignment horizontal="center" vertical="center" wrapText="1"/>
    </xf>
    <xf numFmtId="0" fontId="9" fillId="0" borderId="2" xfId="3" applyFont="1" applyBorder="1"/>
    <xf numFmtId="165" fontId="9" fillId="0" borderId="2" xfId="1" applyNumberFormat="1" applyFont="1" applyBorder="1"/>
    <xf numFmtId="0" fontId="7" fillId="0" borderId="3" xfId="3" applyFont="1" applyBorder="1"/>
    <xf numFmtId="0" fontId="9" fillId="0" borderId="3" xfId="3" applyFont="1" applyBorder="1"/>
    <xf numFmtId="165" fontId="9" fillId="0" borderId="3" xfId="1" applyNumberFormat="1" applyFont="1" applyBorder="1"/>
    <xf numFmtId="0" fontId="9" fillId="0" borderId="3" xfId="3" applyFont="1" applyBorder="1" applyAlignment="1">
      <alignment horizontal="left" indent="2"/>
    </xf>
    <xf numFmtId="15" fontId="2" fillId="0" borderId="3" xfId="0" applyNumberFormat="1" applyFont="1" applyBorder="1"/>
    <xf numFmtId="15" fontId="9" fillId="0" borderId="3" xfId="3" applyNumberFormat="1" applyFont="1" applyBorder="1"/>
    <xf numFmtId="165" fontId="7" fillId="0" borderId="3" xfId="1" applyNumberFormat="1" applyFont="1" applyBorder="1"/>
    <xf numFmtId="166" fontId="2" fillId="0" borderId="3" xfId="1" applyNumberFormat="1" applyFont="1" applyBorder="1"/>
    <xf numFmtId="0" fontId="4" fillId="0" borderId="1" xfId="2" applyFont="1" applyFill="1" applyBorder="1"/>
    <xf numFmtId="0" fontId="5" fillId="0" borderId="1" xfId="2" applyFont="1" applyFill="1" applyBorder="1"/>
    <xf numFmtId="165" fontId="5" fillId="0" borderId="1" xfId="2" applyNumberFormat="1" applyFont="1" applyFill="1" applyBorder="1"/>
    <xf numFmtId="0" fontId="4" fillId="0" borderId="0" xfId="2" applyFont="1" applyFill="1" applyBorder="1"/>
    <xf numFmtId="165" fontId="4" fillId="0" borderId="0" xfId="2" applyNumberFormat="1" applyFont="1" applyFill="1" applyBorder="1"/>
    <xf numFmtId="165" fontId="4" fillId="0" borderId="0" xfId="2" applyNumberFormat="1" applyFont="1" applyFill="1"/>
    <xf numFmtId="0" fontId="2" fillId="0" borderId="3" xfId="0" applyFont="1" applyBorder="1" applyAlignment="1">
      <alignment horizontal="left" indent="2"/>
    </xf>
    <xf numFmtId="165" fontId="7" fillId="0" borderId="25" xfId="1" applyNumberFormat="1" applyFont="1" applyBorder="1" applyAlignment="1">
      <alignment horizontal="center"/>
    </xf>
    <xf numFmtId="165" fontId="7" fillId="0" borderId="20" xfId="1" applyNumberFormat="1" applyFont="1" applyBorder="1" applyAlignment="1">
      <alignment horizontal="center"/>
    </xf>
    <xf numFmtId="165" fontId="7" fillId="0" borderId="21" xfId="1" applyNumberFormat="1" applyFont="1" applyBorder="1" applyAlignment="1">
      <alignment horizontal="center"/>
    </xf>
    <xf numFmtId="0" fontId="7" fillId="0" borderId="0" xfId="3" applyFont="1" applyBorder="1" applyAlignment="1">
      <alignment horizontal="center" vertical="top" wrapText="1"/>
    </xf>
    <xf numFmtId="165" fontId="9" fillId="0" borderId="0" xfId="1" applyNumberFormat="1" applyFont="1" applyBorder="1" applyAlignment="1">
      <alignment horizontal="center" vertical="center" wrapText="1"/>
    </xf>
    <xf numFmtId="165" fontId="9" fillId="0" borderId="0" xfId="1" applyNumberFormat="1" applyFont="1" applyBorder="1" applyAlignment="1">
      <alignment vertical="top"/>
    </xf>
    <xf numFmtId="164" fontId="7" fillId="0" borderId="0" xfId="1" applyNumberFormat="1" applyFont="1" applyBorder="1" applyAlignment="1">
      <alignment vertical="top"/>
    </xf>
    <xf numFmtId="165" fontId="7" fillId="0" borderId="0" xfId="1" applyNumberFormat="1" applyFont="1" applyBorder="1" applyAlignment="1">
      <alignment horizontal="left" vertical="top"/>
    </xf>
    <xf numFmtId="165" fontId="7" fillId="0" borderId="0" xfId="1" applyNumberFormat="1" applyFont="1" applyBorder="1" applyAlignment="1">
      <alignment horizontal="center"/>
    </xf>
    <xf numFmtId="0" fontId="2" fillId="0" borderId="11" xfId="0" applyFont="1" applyBorder="1" applyAlignment="1">
      <alignment horizontal="justify" vertical="justify"/>
    </xf>
    <xf numFmtId="0" fontId="2" fillId="0" borderId="28" xfId="0" applyFont="1" applyBorder="1" applyAlignment="1">
      <alignment horizontal="justify" vertical="top" wrapText="1"/>
    </xf>
    <xf numFmtId="0" fontId="2" fillId="0" borderId="7" xfId="0" applyFont="1" applyBorder="1" applyAlignment="1">
      <alignment horizontal="center" vertical="center"/>
    </xf>
    <xf numFmtId="0" fontId="2" fillId="0" borderId="12" xfId="0" applyFont="1" applyBorder="1" applyAlignment="1">
      <alignment vertical="top" wrapText="1"/>
    </xf>
    <xf numFmtId="0" fontId="2" fillId="0" borderId="21" xfId="0" applyFont="1" applyBorder="1" applyAlignment="1">
      <alignment vertical="top" wrapText="1"/>
    </xf>
    <xf numFmtId="0" fontId="2" fillId="0" borderId="21" xfId="0" applyFont="1" applyBorder="1" applyAlignment="1">
      <alignment vertical="center"/>
    </xf>
    <xf numFmtId="0" fontId="2" fillId="0" borderId="1" xfId="0" applyFont="1" applyBorder="1" applyAlignment="1">
      <alignment horizontal="center" vertical="justify"/>
    </xf>
    <xf numFmtId="0" fontId="1" fillId="0" borderId="1" xfId="0" applyFont="1" applyBorder="1" applyAlignment="1">
      <alignment vertical="top"/>
    </xf>
    <xf numFmtId="0" fontId="1" fillId="0" borderId="25" xfId="0" applyFont="1" applyBorder="1" applyAlignment="1">
      <alignment vertical="top"/>
    </xf>
    <xf numFmtId="0" fontId="2" fillId="0" borderId="19" xfId="0" applyFont="1" applyBorder="1" applyAlignment="1">
      <alignment horizontal="justify" vertical="justify"/>
    </xf>
    <xf numFmtId="0" fontId="2" fillId="0" borderId="15" xfId="0" applyFont="1" applyBorder="1" applyAlignment="1">
      <alignment vertical="top" wrapText="1"/>
    </xf>
    <xf numFmtId="0" fontId="2" fillId="0" borderId="32" xfId="0" applyFont="1" applyBorder="1" applyAlignment="1">
      <alignment vertical="top" wrapText="1"/>
    </xf>
    <xf numFmtId="0" fontId="2" fillId="0" borderId="2" xfId="0" applyFont="1" applyBorder="1" applyAlignment="1">
      <alignment vertical="top" wrapText="1"/>
    </xf>
    <xf numFmtId="0" fontId="4" fillId="0" borderId="3" xfId="0" applyFont="1" applyBorder="1"/>
    <xf numFmtId="167" fontId="4" fillId="0" borderId="3" xfId="1" applyNumberFormat="1" applyFont="1" applyBorder="1"/>
    <xf numFmtId="15" fontId="4" fillId="0" borderId="3" xfId="0" applyNumberFormat="1" applyFont="1" applyBorder="1"/>
    <xf numFmtId="167" fontId="4" fillId="0" borderId="3" xfId="0" applyNumberFormat="1" applyFont="1" applyBorder="1"/>
    <xf numFmtId="0" fontId="4" fillId="0" borderId="1" xfId="0" applyFont="1" applyBorder="1"/>
    <xf numFmtId="167" fontId="5" fillId="0" borderId="1" xfId="0" applyNumberFormat="1" applyFont="1" applyBorder="1"/>
    <xf numFmtId="0" fontId="5" fillId="0" borderId="1" xfId="0" applyFont="1" applyBorder="1"/>
    <xf numFmtId="0" fontId="2" fillId="0" borderId="3" xfId="0" applyFont="1" applyBorder="1" applyAlignment="1">
      <alignment horizontal="justify" vertical="top" wrapText="1"/>
    </xf>
    <xf numFmtId="0" fontId="2" fillId="0" borderId="0" xfId="0" applyFont="1" applyBorder="1" applyAlignment="1">
      <alignment horizontal="center" vertical="justify"/>
    </xf>
    <xf numFmtId="0" fontId="2" fillId="0" borderId="0" xfId="0" applyFont="1" applyBorder="1" applyAlignment="1">
      <alignment horizontal="justify" vertical="top" wrapText="1"/>
    </xf>
    <xf numFmtId="0" fontId="2" fillId="0" borderId="1" xfId="0" applyFont="1" applyBorder="1" applyAlignment="1">
      <alignment vertical="top" wrapText="1"/>
    </xf>
    <xf numFmtId="0" fontId="2" fillId="0" borderId="6" xfId="0" applyFont="1" applyBorder="1" applyAlignment="1">
      <alignment horizontal="justify" vertical="justify"/>
    </xf>
    <xf numFmtId="0" fontId="2" fillId="0" borderId="7" xfId="0" applyFont="1" applyBorder="1" applyAlignment="1">
      <alignment horizontal="justify" vertical="justify"/>
    </xf>
    <xf numFmtId="0" fontId="2" fillId="0" borderId="8" xfId="0" applyFont="1" applyBorder="1" applyAlignment="1">
      <alignment horizontal="justify" vertical="justify"/>
    </xf>
    <xf numFmtId="0" fontId="2" fillId="0" borderId="7" xfId="0" applyFont="1" applyBorder="1" applyAlignment="1">
      <alignment vertical="top" wrapText="1"/>
    </xf>
    <xf numFmtId="0" fontId="2" fillId="0" borderId="6" xfId="0" applyFont="1" applyBorder="1" applyAlignment="1">
      <alignment vertical="top" wrapText="1"/>
    </xf>
    <xf numFmtId="0" fontId="2" fillId="0" borderId="13" xfId="0" applyFont="1" applyBorder="1" applyAlignment="1">
      <alignment vertical="top" wrapText="1"/>
    </xf>
    <xf numFmtId="0" fontId="2" fillId="0" borderId="16" xfId="0" applyFont="1" applyBorder="1" applyAlignment="1">
      <alignment vertical="top" wrapText="1"/>
    </xf>
    <xf numFmtId="0" fontId="2" fillId="0" borderId="0" xfId="0" applyFont="1" applyBorder="1" applyAlignment="1">
      <alignment vertical="top" wrapText="1"/>
    </xf>
    <xf numFmtId="0" fontId="2" fillId="0" borderId="34" xfId="0" applyFont="1" applyBorder="1" applyAlignment="1">
      <alignment vertical="top" wrapText="1"/>
    </xf>
    <xf numFmtId="0" fontId="2" fillId="0" borderId="22" xfId="0" applyFont="1" applyBorder="1" applyAlignment="1">
      <alignment vertical="top" wrapText="1"/>
    </xf>
    <xf numFmtId="0" fontId="2" fillId="0" borderId="23" xfId="0" applyFont="1" applyBorder="1" applyAlignment="1">
      <alignment vertical="top" wrapText="1"/>
    </xf>
    <xf numFmtId="0" fontId="2" fillId="0" borderId="35" xfId="0" applyFont="1" applyBorder="1" applyAlignment="1">
      <alignment vertical="top" wrapText="1"/>
    </xf>
    <xf numFmtId="0" fontId="2" fillId="0" borderId="21" xfId="0" applyFont="1" applyBorder="1" applyAlignment="1">
      <alignment horizontal="justify" vertical="top" wrapText="1"/>
    </xf>
    <xf numFmtId="0" fontId="2" fillId="0" borderId="2" xfId="0" applyFont="1" applyBorder="1" applyAlignment="1">
      <alignment horizontal="center"/>
    </xf>
    <xf numFmtId="0" fontId="2" fillId="0" borderId="3" xfId="0" applyFont="1" applyBorder="1" applyAlignment="1">
      <alignment horizontal="center" vertical="top" wrapText="1"/>
    </xf>
    <xf numFmtId="0" fontId="1" fillId="0" borderId="0" xfId="0" applyFont="1"/>
    <xf numFmtId="0" fontId="4" fillId="0" borderId="0" xfId="0" applyFont="1" applyFill="1" applyAlignment="1">
      <alignment vertical="center"/>
    </xf>
    <xf numFmtId="0" fontId="5" fillId="0" borderId="0" xfId="0" applyFont="1" applyFill="1" applyAlignment="1">
      <alignment vertical="center"/>
    </xf>
    <xf numFmtId="0" fontId="5" fillId="0" borderId="1" xfId="0" applyFont="1" applyFill="1" applyBorder="1" applyAlignment="1">
      <alignment horizontal="center" vertical="top" wrapText="1"/>
    </xf>
    <xf numFmtId="165" fontId="5" fillId="0" borderId="1" xfId="1"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165" fontId="4" fillId="0" borderId="2" xfId="1"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vertical="center"/>
    </xf>
    <xf numFmtId="165" fontId="4" fillId="0" borderId="3" xfId="1" applyNumberFormat="1" applyFont="1" applyFill="1" applyBorder="1" applyAlignment="1">
      <alignment horizontal="center" vertical="top" wrapText="1"/>
    </xf>
    <xf numFmtId="165" fontId="4" fillId="0" borderId="3" xfId="1" applyNumberFormat="1" applyFont="1" applyFill="1" applyBorder="1" applyAlignment="1">
      <alignment horizontal="left" vertical="top"/>
    </xf>
    <xf numFmtId="165" fontId="4" fillId="0" borderId="3" xfId="1" applyNumberFormat="1" applyFont="1" applyFill="1" applyBorder="1" applyAlignment="1">
      <alignment horizontal="center" vertical="top"/>
    </xf>
    <xf numFmtId="165" fontId="5" fillId="0" borderId="3" xfId="1" applyNumberFormat="1" applyFont="1" applyFill="1" applyBorder="1" applyAlignment="1">
      <alignment horizontal="center" vertical="top"/>
    </xf>
    <xf numFmtId="0" fontId="4" fillId="0" borderId="3" xfId="0" applyFont="1" applyFill="1" applyBorder="1" applyAlignment="1">
      <alignment horizontal="center" vertical="top"/>
    </xf>
    <xf numFmtId="38" fontId="4" fillId="0" borderId="3" xfId="1" applyNumberFormat="1"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165" fontId="5" fillId="0" borderId="0" xfId="1" applyNumberFormat="1" applyFont="1" applyFill="1" applyBorder="1" applyAlignment="1">
      <alignment horizontal="center" vertical="top" wrapText="1"/>
    </xf>
    <xf numFmtId="0" fontId="5"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38" fontId="4" fillId="0" borderId="3" xfId="1" applyNumberFormat="1" applyFont="1" applyFill="1" applyBorder="1" applyAlignment="1">
      <alignment vertical="center"/>
    </xf>
    <xf numFmtId="15" fontId="4" fillId="0" borderId="3" xfId="0" applyNumberFormat="1" applyFont="1" applyFill="1" applyBorder="1" applyAlignment="1">
      <alignment horizontal="center" vertical="center"/>
    </xf>
    <xf numFmtId="38" fontId="4" fillId="0" borderId="3" xfId="1" applyNumberFormat="1" applyFont="1" applyFill="1" applyBorder="1" applyAlignment="1">
      <alignment horizontal="right" vertical="center"/>
    </xf>
    <xf numFmtId="38" fontId="4" fillId="0" borderId="3" xfId="1" applyNumberFormat="1" applyFont="1" applyFill="1" applyBorder="1" applyAlignment="1">
      <alignment horizontal="center" vertical="center" wrapText="1"/>
    </xf>
    <xf numFmtId="165" fontId="4" fillId="0" borderId="3" xfId="1" quotePrefix="1" applyNumberFormat="1" applyFont="1" applyFill="1" applyBorder="1" applyAlignment="1">
      <alignment horizontal="right" vertical="center"/>
    </xf>
    <xf numFmtId="0" fontId="4" fillId="0" borderId="0" xfId="0" applyFont="1" applyFill="1"/>
    <xf numFmtId="0" fontId="4" fillId="0" borderId="4" xfId="0" applyFont="1" applyFill="1" applyBorder="1" applyAlignment="1">
      <alignment vertical="center"/>
    </xf>
    <xf numFmtId="0" fontId="4" fillId="0" borderId="4" xfId="0" applyFont="1" applyFill="1" applyBorder="1" applyAlignment="1">
      <alignment horizontal="left" vertical="center" indent="2"/>
    </xf>
    <xf numFmtId="168" fontId="4" fillId="0" borderId="1" xfId="1" quotePrefix="1" applyNumberFormat="1" applyFont="1" applyFill="1" applyBorder="1" applyAlignment="1">
      <alignment horizontal="right" vertical="center"/>
    </xf>
    <xf numFmtId="38" fontId="4" fillId="0" borderId="1" xfId="1" applyNumberFormat="1" applyFont="1" applyFill="1" applyBorder="1" applyAlignment="1">
      <alignment horizontal="center" vertical="center"/>
    </xf>
    <xf numFmtId="0" fontId="1" fillId="0" borderId="1" xfId="0" applyFont="1" applyBorder="1" applyAlignment="1">
      <alignment wrapText="1"/>
    </xf>
    <xf numFmtId="0" fontId="2" fillId="0" borderId="2" xfId="0" applyFont="1" applyBorder="1"/>
    <xf numFmtId="166" fontId="2" fillId="0" borderId="2" xfId="1" applyNumberFormat="1" applyFont="1" applyBorder="1"/>
    <xf numFmtId="166" fontId="1" fillId="0" borderId="1" xfId="1" applyNumberFormat="1" applyFont="1" applyBorder="1"/>
    <xf numFmtId="166" fontId="2" fillId="0" borderId="3" xfId="0" applyNumberFormat="1" applyFont="1" applyBorder="1" applyAlignment="1">
      <alignment vertical="top" wrapText="1"/>
    </xf>
    <xf numFmtId="0" fontId="2" fillId="0" borderId="0" xfId="0" applyFont="1" applyAlignment="1">
      <alignment vertical="top" wrapText="1"/>
    </xf>
    <xf numFmtId="166" fontId="2" fillId="0" borderId="4" xfId="1" applyNumberFormat="1" applyFont="1" applyBorder="1"/>
    <xf numFmtId="166" fontId="2" fillId="0" borderId="1" xfId="0" applyNumberFormat="1" applyFont="1" applyBorder="1" applyAlignment="1">
      <alignment vertical="top" wrapText="1"/>
    </xf>
    <xf numFmtId="0" fontId="9" fillId="0" borderId="36" xfId="0" applyFont="1" applyBorder="1" applyAlignment="1">
      <alignment vertical="top" wrapText="1"/>
    </xf>
    <xf numFmtId="165" fontId="9" fillId="0" borderId="37" xfId="5" applyNumberFormat="1" applyFont="1" applyBorder="1" applyAlignment="1">
      <alignment vertical="top" wrapText="1"/>
    </xf>
    <xf numFmtId="0" fontId="4" fillId="0" borderId="0" xfId="0" applyFont="1"/>
    <xf numFmtId="164" fontId="4" fillId="0" borderId="0" xfId="5" applyFont="1"/>
    <xf numFmtId="0" fontId="4" fillId="0" borderId="37" xfId="0" applyFont="1" applyBorder="1" applyAlignment="1">
      <alignment horizontal="left" vertical="center"/>
    </xf>
    <xf numFmtId="0" fontId="9" fillId="0" borderId="38" xfId="6" applyFont="1" applyBorder="1" applyAlignment="1">
      <alignment vertical="top" wrapText="1"/>
    </xf>
    <xf numFmtId="0" fontId="4" fillId="0" borderId="38" xfId="0" applyFont="1" applyBorder="1" applyAlignment="1">
      <alignment vertical="top" wrapText="1"/>
    </xf>
    <xf numFmtId="0" fontId="4" fillId="0" borderId="36" xfId="0" applyFont="1" applyBorder="1" applyAlignment="1">
      <alignment horizontal="center" vertical="top" wrapText="1"/>
    </xf>
    <xf numFmtId="0" fontId="9" fillId="0" borderId="36" xfId="6" applyFont="1" applyBorder="1" applyAlignment="1">
      <alignment vertical="top" wrapText="1"/>
    </xf>
    <xf numFmtId="0" fontId="4" fillId="0" borderId="36" xfId="0" applyFont="1" applyBorder="1" applyAlignment="1">
      <alignment vertical="top" wrapText="1"/>
    </xf>
    <xf numFmtId="165" fontId="9" fillId="0" borderId="36" xfId="5" applyNumberFormat="1" applyFont="1" applyBorder="1" applyAlignment="1">
      <alignment vertical="top" wrapText="1"/>
    </xf>
    <xf numFmtId="165" fontId="9" fillId="0" borderId="36" xfId="5" applyNumberFormat="1" applyFont="1" applyBorder="1" applyAlignment="1">
      <alignment horizontal="center" vertical="top" wrapText="1"/>
    </xf>
    <xf numFmtId="0" fontId="9" fillId="0" borderId="36" xfId="0" applyFont="1" applyBorder="1" applyAlignment="1">
      <alignment horizontal="center" vertical="top" wrapText="1"/>
    </xf>
    <xf numFmtId="166" fontId="2" fillId="0" borderId="2" xfId="1" applyNumberFormat="1" applyFont="1" applyBorder="1" applyAlignment="1">
      <alignment vertical="top" wrapText="1"/>
    </xf>
    <xf numFmtId="166" fontId="2" fillId="0" borderId="2" xfId="0" applyNumberFormat="1" applyFont="1" applyBorder="1" applyAlignment="1">
      <alignment vertical="top" wrapText="1"/>
    </xf>
    <xf numFmtId="166" fontId="2" fillId="0" borderId="3" xfId="1" applyNumberFormat="1" applyFont="1" applyBorder="1" applyAlignment="1">
      <alignment vertical="top" wrapText="1"/>
    </xf>
    <xf numFmtId="43" fontId="2" fillId="0" borderId="3" xfId="1" applyFont="1" applyBorder="1" applyAlignment="1">
      <alignment vertical="top" wrapText="1"/>
    </xf>
    <xf numFmtId="9" fontId="2" fillId="0" borderId="3" xfId="0" applyNumberFormat="1" applyFont="1" applyBorder="1" applyAlignment="1">
      <alignment vertical="top" wrapText="1"/>
    </xf>
    <xf numFmtId="166" fontId="2" fillId="0" borderId="1" xfId="1" applyNumberFormat="1" applyFont="1" applyBorder="1" applyAlignment="1">
      <alignment vertical="top" wrapText="1"/>
    </xf>
    <xf numFmtId="9" fontId="2" fillId="0" borderId="1" xfId="0" applyNumberFormat="1" applyFont="1" applyBorder="1" applyAlignment="1">
      <alignment vertical="top" wrapText="1"/>
    </xf>
    <xf numFmtId="0" fontId="2" fillId="0" borderId="0" xfId="0" applyFont="1" applyFill="1" applyAlignment="1">
      <alignment vertical="top"/>
    </xf>
    <xf numFmtId="0" fontId="2" fillId="0" borderId="3" xfId="0" applyFont="1" applyFill="1" applyBorder="1" applyAlignment="1">
      <alignment vertical="top"/>
    </xf>
    <xf numFmtId="165" fontId="2" fillId="0" borderId="2" xfId="1" applyNumberFormat="1" applyFont="1" applyFill="1" applyBorder="1" applyAlignment="1">
      <alignment vertical="top"/>
    </xf>
    <xf numFmtId="165" fontId="2" fillId="0" borderId="3" xfId="1" applyNumberFormat="1" applyFont="1" applyFill="1" applyBorder="1" applyAlignment="1">
      <alignment vertical="top"/>
    </xf>
    <xf numFmtId="0" fontId="2" fillId="0" borderId="1" xfId="0" applyFont="1" applyFill="1" applyBorder="1" applyAlignment="1">
      <alignment vertical="top"/>
    </xf>
    <xf numFmtId="165" fontId="2" fillId="0" borderId="1" xfId="1" applyNumberFormat="1" applyFont="1" applyFill="1" applyBorder="1" applyAlignment="1">
      <alignment vertical="top"/>
    </xf>
    <xf numFmtId="0" fontId="1" fillId="0" borderId="1" xfId="0" applyFont="1" applyFill="1" applyBorder="1" applyAlignment="1">
      <alignment vertical="top" wrapText="1"/>
    </xf>
    <xf numFmtId="165" fontId="2" fillId="0" borderId="4" xfId="1" applyNumberFormat="1" applyFont="1" applyFill="1" applyBorder="1" applyAlignment="1">
      <alignment vertical="top"/>
    </xf>
    <xf numFmtId="0" fontId="2" fillId="0" borderId="10" xfId="0" applyFont="1" applyBorder="1" applyAlignment="1">
      <alignment horizontal="justify" vertical="justify"/>
    </xf>
    <xf numFmtId="0" fontId="2" fillId="0" borderId="17" xfId="0" applyFont="1" applyBorder="1" applyAlignment="1">
      <alignment horizontal="justify" vertical="justify"/>
    </xf>
    <xf numFmtId="0" fontId="2" fillId="0" borderId="4" xfId="0" applyFont="1" applyBorder="1" applyAlignment="1">
      <alignment horizontal="center" vertical="top" wrapText="1"/>
    </xf>
    <xf numFmtId="166" fontId="2" fillId="0" borderId="4" xfId="0" applyNumberFormat="1" applyFont="1" applyBorder="1" applyAlignment="1">
      <alignment vertical="top" wrapText="1"/>
    </xf>
    <xf numFmtId="166" fontId="2" fillId="0" borderId="1" xfId="1" applyNumberFormat="1" applyFont="1" applyBorder="1"/>
    <xf numFmtId="0" fontId="2" fillId="0" borderId="39" xfId="0" applyFont="1" applyBorder="1"/>
    <xf numFmtId="0" fontId="4" fillId="0" borderId="0" xfId="7" applyFont="1"/>
    <xf numFmtId="0" fontId="5" fillId="0" borderId="1" xfId="7" applyFont="1" applyFill="1" applyBorder="1" applyAlignment="1">
      <alignment horizontal="left" vertical="top" wrapText="1"/>
    </xf>
    <xf numFmtId="0" fontId="5" fillId="0" borderId="1" xfId="7" applyFont="1" applyFill="1" applyBorder="1" applyAlignment="1">
      <alignment horizontal="center" vertical="top" wrapText="1"/>
    </xf>
    <xf numFmtId="0" fontId="4" fillId="0" borderId="2" xfId="7" applyFont="1" applyBorder="1"/>
    <xf numFmtId="0" fontId="4" fillId="0" borderId="3" xfId="7" applyFont="1" applyBorder="1" applyAlignment="1">
      <alignment horizontal="center"/>
    </xf>
    <xf numFmtId="0" fontId="4" fillId="0" borderId="3" xfId="7" applyFont="1" applyBorder="1"/>
    <xf numFmtId="10" fontId="4" fillId="0" borderId="3" xfId="8" applyNumberFormat="1" applyFont="1" applyBorder="1" applyAlignment="1">
      <alignment horizontal="center" vertical="center"/>
    </xf>
    <xf numFmtId="10" fontId="4" fillId="0" borderId="3" xfId="8" quotePrefix="1" applyNumberFormat="1" applyFont="1" applyBorder="1" applyAlignment="1">
      <alignment horizontal="center"/>
    </xf>
    <xf numFmtId="10" fontId="4" fillId="0" borderId="3" xfId="8" applyNumberFormat="1" applyFont="1" applyBorder="1" applyAlignment="1">
      <alignment horizontal="center"/>
    </xf>
    <xf numFmtId="0" fontId="4" fillId="0" borderId="3" xfId="7" applyFont="1" applyBorder="1" applyAlignment="1">
      <alignment horizontal="center" vertical="top"/>
    </xf>
    <xf numFmtId="0" fontId="4" fillId="0" borderId="3" xfId="7" applyFont="1" applyBorder="1" applyAlignment="1">
      <alignment vertical="top"/>
    </xf>
    <xf numFmtId="0" fontId="4" fillId="0" borderId="3" xfId="7" applyFont="1" applyBorder="1" applyAlignment="1">
      <alignment vertical="top" wrapText="1"/>
    </xf>
    <xf numFmtId="0" fontId="4" fillId="0" borderId="4" xfId="7" applyFont="1" applyBorder="1" applyAlignment="1">
      <alignment horizontal="center" vertical="top"/>
    </xf>
    <xf numFmtId="0" fontId="4" fillId="0" borderId="4" xfId="7" applyFont="1" applyBorder="1" applyAlignment="1">
      <alignment vertical="top" wrapText="1"/>
    </xf>
    <xf numFmtId="10" fontId="4" fillId="0" borderId="4" xfId="8" applyNumberFormat="1" applyFont="1" applyBorder="1" applyAlignment="1">
      <alignment horizontal="center" vertical="center"/>
    </xf>
    <xf numFmtId="0" fontId="4" fillId="0" borderId="0" xfId="7" applyFont="1" applyAlignment="1"/>
    <xf numFmtId="0" fontId="4" fillId="0" borderId="0" xfId="7" applyFont="1" applyFill="1"/>
    <xf numFmtId="165" fontId="4" fillId="0" borderId="0" xfId="5" applyNumberFormat="1" applyFont="1" applyFill="1"/>
    <xf numFmtId="165" fontId="4" fillId="0" borderId="0" xfId="5" applyNumberFormat="1" applyFont="1"/>
    <xf numFmtId="165" fontId="4" fillId="0" borderId="0" xfId="7" applyNumberFormat="1" applyFont="1"/>
    <xf numFmtId="169" fontId="4" fillId="0" borderId="0" xfId="8" applyNumberFormat="1" applyFont="1"/>
    <xf numFmtId="0" fontId="5" fillId="0" borderId="33" xfId="7" applyFont="1" applyFill="1" applyBorder="1" applyAlignment="1">
      <alignment horizontal="center" vertical="top" wrapText="1"/>
    </xf>
    <xf numFmtId="0" fontId="2" fillId="0" borderId="20" xfId="0" applyFont="1" applyBorder="1"/>
    <xf numFmtId="0" fontId="2" fillId="0" borderId="21" xfId="0" applyFont="1" applyBorder="1"/>
    <xf numFmtId="0" fontId="2" fillId="0" borderId="20" xfId="0" applyFont="1" applyBorder="1" applyAlignment="1">
      <alignment vertical="top"/>
    </xf>
    <xf numFmtId="0" fontId="2" fillId="0" borderId="0" xfId="0" applyFont="1" applyAlignment="1">
      <alignment vertical="top"/>
    </xf>
    <xf numFmtId="0" fontId="2" fillId="0" borderId="26" xfId="0" applyFont="1" applyBorder="1"/>
    <xf numFmtId="18" fontId="2" fillId="0" borderId="2" xfId="0" applyNumberFormat="1" applyFont="1" applyBorder="1" applyAlignment="1">
      <alignment vertical="top" wrapText="1"/>
    </xf>
    <xf numFmtId="18" fontId="2" fillId="0" borderId="4" xfId="0" applyNumberFormat="1" applyFont="1" applyBorder="1" applyAlignment="1">
      <alignment vertical="top" wrapText="1"/>
    </xf>
    <xf numFmtId="9" fontId="2" fillId="0" borderId="2" xfId="0" applyNumberFormat="1" applyFont="1" applyBorder="1" applyAlignment="1">
      <alignment vertical="top" wrapText="1"/>
    </xf>
    <xf numFmtId="0" fontId="2" fillId="0" borderId="14" xfId="0" applyFont="1" applyBorder="1" applyAlignment="1">
      <alignment horizontal="center" vertical="justify" wrapText="1"/>
    </xf>
    <xf numFmtId="0" fontId="2" fillId="0" borderId="15" xfId="0" applyFont="1" applyBorder="1" applyAlignment="1">
      <alignment horizontal="center" vertical="justify" wrapText="1"/>
    </xf>
    <xf numFmtId="0" fontId="2" fillId="0" borderId="12" xfId="0" applyFont="1" applyBorder="1" applyAlignment="1">
      <alignment horizontal="justify" vertical="top"/>
    </xf>
    <xf numFmtId="0" fontId="2" fillId="0" borderId="22" xfId="0" applyFont="1" applyBorder="1" applyAlignment="1">
      <alignment horizontal="justify" vertical="top"/>
    </xf>
    <xf numFmtId="0" fontId="2" fillId="0" borderId="7" xfId="0" applyFont="1" applyBorder="1" applyAlignment="1">
      <alignment horizontal="justify" vertical="top"/>
    </xf>
    <xf numFmtId="0" fontId="2" fillId="0" borderId="23" xfId="0" applyFont="1" applyBorder="1" applyAlignment="1">
      <alignment horizontal="justify" vertical="top"/>
    </xf>
    <xf numFmtId="0" fontId="2" fillId="0" borderId="10" xfId="0" applyFont="1" applyBorder="1" applyAlignment="1">
      <alignment horizontal="justify" vertical="top"/>
    </xf>
    <xf numFmtId="0" fontId="2" fillId="0" borderId="24" xfId="0" applyFont="1" applyBorder="1" applyAlignment="1">
      <alignment horizontal="justify" vertical="top"/>
    </xf>
    <xf numFmtId="0" fontId="2" fillId="0" borderId="10"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center" vertical="top" wrapText="1"/>
    </xf>
    <xf numFmtId="0" fontId="2" fillId="0" borderId="14" xfId="0" applyFont="1" applyBorder="1" applyAlignment="1">
      <alignment horizontal="justify" vertical="top"/>
    </xf>
    <xf numFmtId="0" fontId="2" fillId="0" borderId="13" xfId="0" applyFont="1" applyBorder="1" applyAlignment="1">
      <alignment horizontal="justify" vertical="top"/>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1" xfId="0" applyFont="1" applyBorder="1" applyAlignment="1">
      <alignment horizontal="justify" vertical="top" wrapText="1"/>
    </xf>
    <xf numFmtId="0" fontId="2" fillId="0" borderId="29" xfId="0" applyFont="1" applyBorder="1" applyAlignment="1">
      <alignment horizontal="justify" vertical="top" wrapText="1"/>
    </xf>
    <xf numFmtId="0" fontId="2" fillId="0" borderId="30" xfId="0" applyFont="1" applyBorder="1" applyAlignment="1">
      <alignment horizontal="justify" vertical="top" wrapText="1"/>
    </xf>
    <xf numFmtId="0" fontId="2" fillId="0" borderId="2" xfId="0" applyFont="1" applyBorder="1" applyAlignment="1">
      <alignment horizontal="left" vertical="top" wrapText="1"/>
    </xf>
    <xf numFmtId="0" fontId="5" fillId="0" borderId="0" xfId="0" applyFont="1" applyFill="1" applyAlignment="1">
      <alignment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9" fillId="0" borderId="0" xfId="0" applyFont="1" applyAlignment="1">
      <alignment vertical="top" wrapText="1"/>
    </xf>
    <xf numFmtId="0" fontId="9" fillId="0" borderId="0" xfId="0" applyFont="1" applyAlignment="1">
      <alignment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justify" vertical="top" wrapText="1"/>
    </xf>
    <xf numFmtId="0" fontId="2" fillId="0" borderId="10" xfId="0" applyFont="1" applyBorder="1" applyAlignment="1">
      <alignment horizontal="justify" vertical="top" wrapText="1"/>
    </xf>
    <xf numFmtId="0" fontId="2" fillId="0" borderId="11" xfId="0" applyFont="1" applyBorder="1" applyAlignment="1">
      <alignment horizontal="justify" vertical="top"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vertical="center"/>
    </xf>
    <xf numFmtId="0" fontId="2" fillId="0" borderId="0" xfId="0" applyFont="1" applyBorder="1" applyAlignment="1">
      <alignment vertical="center" wrapText="1"/>
    </xf>
    <xf numFmtId="0" fontId="1" fillId="0" borderId="1" xfId="0" applyFont="1" applyBorder="1" applyAlignment="1">
      <alignment horizontal="left"/>
    </xf>
    <xf numFmtId="0" fontId="2" fillId="0" borderId="1" xfId="0" applyFont="1" applyBorder="1" applyAlignment="1">
      <alignment horizontal="left" vertical="top" wrapText="1"/>
    </xf>
    <xf numFmtId="0" fontId="1" fillId="0" borderId="1" xfId="0" applyFont="1" applyBorder="1" applyAlignment="1">
      <alignment horizontal="left" vertical="top" wrapText="1"/>
    </xf>
  </cellXfs>
  <cellStyles count="9">
    <cellStyle name="Comma" xfId="1" builtinId="3"/>
    <cellStyle name="Comma 10" xfId="5"/>
    <cellStyle name="Comma 12" xfId="4"/>
    <cellStyle name="Normal" xfId="0" builtinId="0"/>
    <cellStyle name="Normal 10" xfId="3"/>
    <cellStyle name="Normal 2" xfId="7"/>
    <cellStyle name="Normal_Enclosure 1" xfId="2"/>
    <cellStyle name="Normal_unsecured loans-details-F.Y 2010-11" xfId="6"/>
    <cellStyle name="Percent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266702</xdr:colOff>
      <xdr:row>10</xdr:row>
      <xdr:rowOff>95250</xdr:rowOff>
    </xdr:from>
    <xdr:to>
      <xdr:col>4</xdr:col>
      <xdr:colOff>295275</xdr:colOff>
      <xdr:row>12</xdr:row>
      <xdr:rowOff>47625</xdr:rowOff>
    </xdr:to>
    <xdr:cxnSp macro="">
      <xdr:nvCxnSpPr>
        <xdr:cNvPr id="2" name="Straight Arrow Connector 1"/>
        <xdr:cNvCxnSpPr/>
      </xdr:nvCxnSpPr>
      <xdr:spPr>
        <a:xfrm flipH="1">
          <a:off x="866777" y="3009900"/>
          <a:ext cx="4772023" cy="276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571500</xdr:colOff>
      <xdr:row>8</xdr:row>
      <xdr:rowOff>76201</xdr:rowOff>
    </xdr:from>
    <xdr:to>
      <xdr:col>7</xdr:col>
      <xdr:colOff>628650</xdr:colOff>
      <xdr:row>10</xdr:row>
      <xdr:rowOff>66675</xdr:rowOff>
    </xdr:to>
    <xdr:cxnSp macro="">
      <xdr:nvCxnSpPr>
        <xdr:cNvPr id="3" name="Straight Arrow Connector 2"/>
        <xdr:cNvCxnSpPr/>
      </xdr:nvCxnSpPr>
      <xdr:spPr>
        <a:xfrm flipV="1">
          <a:off x="5915025" y="2667001"/>
          <a:ext cx="3228975" cy="3143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C32"/>
  <sheetViews>
    <sheetView tabSelected="1" workbookViewId="0">
      <selection activeCell="B6" sqref="B6"/>
    </sheetView>
  </sheetViews>
  <sheetFormatPr defaultRowHeight="15" customHeight="1"/>
  <cols>
    <col min="1" max="1" width="8.625" style="29" bestFit="1" customWidth="1"/>
    <col min="2" max="2" width="20.125" style="29" bestFit="1" customWidth="1"/>
    <col min="3" max="3" width="74" style="29" bestFit="1" customWidth="1"/>
    <col min="4" max="16384" width="9" style="29"/>
  </cols>
  <sheetData>
    <row r="1" spans="1:3" ht="15" customHeight="1">
      <c r="A1" s="19" t="s">
        <v>12</v>
      </c>
    </row>
    <row r="2" spans="1:3" ht="15" customHeight="1">
      <c r="A2" s="19" t="s">
        <v>17</v>
      </c>
    </row>
    <row r="3" spans="1:3" ht="15" customHeight="1">
      <c r="A3" s="4" t="s">
        <v>18</v>
      </c>
    </row>
    <row r="4" spans="1:3" ht="15" customHeight="1">
      <c r="A4" s="156" t="s">
        <v>568</v>
      </c>
    </row>
    <row r="5" spans="1:3" ht="18.95" customHeight="1"/>
    <row r="6" spans="1:3" ht="18.95" customHeight="1">
      <c r="A6" s="17" t="s">
        <v>565</v>
      </c>
      <c r="B6" s="17" t="s">
        <v>566</v>
      </c>
      <c r="C6" s="17" t="s">
        <v>80</v>
      </c>
    </row>
    <row r="7" spans="1:3" ht="18.95" customHeight="1">
      <c r="A7" s="52">
        <v>100</v>
      </c>
      <c r="B7" s="52"/>
      <c r="C7" s="52" t="s">
        <v>564</v>
      </c>
    </row>
    <row r="8" spans="1:3" ht="18.95" customHeight="1">
      <c r="A8" s="52">
        <v>200</v>
      </c>
      <c r="B8" s="52" t="s">
        <v>13</v>
      </c>
      <c r="C8" s="52" t="s">
        <v>14</v>
      </c>
    </row>
    <row r="9" spans="1:3" ht="18.95" customHeight="1">
      <c r="A9" s="52">
        <v>300</v>
      </c>
      <c r="B9" s="52" t="s">
        <v>37</v>
      </c>
      <c r="C9" s="52" t="s">
        <v>38</v>
      </c>
    </row>
    <row r="10" spans="1:3" ht="18.95" customHeight="1">
      <c r="A10" s="52">
        <v>400</v>
      </c>
      <c r="B10" s="52" t="s">
        <v>73</v>
      </c>
      <c r="C10" s="52" t="s">
        <v>91</v>
      </c>
    </row>
    <row r="11" spans="1:3" ht="18.95" customHeight="1">
      <c r="A11" s="52">
        <v>500</v>
      </c>
      <c r="B11" s="52" t="s">
        <v>93</v>
      </c>
      <c r="C11" s="52" t="s">
        <v>574</v>
      </c>
    </row>
    <row r="12" spans="1:3" ht="18.95" customHeight="1">
      <c r="A12" s="52">
        <v>600</v>
      </c>
      <c r="B12" s="52" t="s">
        <v>112</v>
      </c>
      <c r="C12" s="52" t="s">
        <v>113</v>
      </c>
    </row>
    <row r="13" spans="1:3" ht="18.95" customHeight="1">
      <c r="A13" s="52">
        <v>700</v>
      </c>
      <c r="B13" s="52" t="s">
        <v>115</v>
      </c>
      <c r="C13" s="52" t="s">
        <v>575</v>
      </c>
    </row>
    <row r="14" spans="1:3" ht="18.95" customHeight="1">
      <c r="A14" s="52">
        <v>800</v>
      </c>
      <c r="B14" s="52" t="s">
        <v>175</v>
      </c>
      <c r="C14" s="52" t="s">
        <v>177</v>
      </c>
    </row>
    <row r="15" spans="1:3" ht="18.95" customHeight="1">
      <c r="A15" s="52">
        <v>900</v>
      </c>
      <c r="B15" s="52" t="s">
        <v>232</v>
      </c>
      <c r="C15" s="52" t="s">
        <v>242</v>
      </c>
    </row>
    <row r="16" spans="1:3" ht="18.95" customHeight="1">
      <c r="A16" s="52">
        <v>1000</v>
      </c>
      <c r="B16" s="52" t="s">
        <v>243</v>
      </c>
      <c r="C16" s="52" t="s">
        <v>244</v>
      </c>
    </row>
    <row r="17" spans="1:3" ht="18.95" customHeight="1">
      <c r="A17" s="52">
        <v>1100</v>
      </c>
      <c r="B17" s="52" t="s">
        <v>340</v>
      </c>
      <c r="C17" s="52" t="s">
        <v>339</v>
      </c>
    </row>
    <row r="18" spans="1:3" ht="18.95" customHeight="1">
      <c r="A18" s="52">
        <v>1200</v>
      </c>
      <c r="B18" s="52" t="s">
        <v>341</v>
      </c>
      <c r="C18" s="52" t="s">
        <v>342</v>
      </c>
    </row>
    <row r="19" spans="1:3" ht="18.95" customHeight="1">
      <c r="A19" s="52">
        <v>1300</v>
      </c>
      <c r="B19" s="52" t="s">
        <v>394</v>
      </c>
      <c r="C19" s="52" t="s">
        <v>393</v>
      </c>
    </row>
    <row r="20" spans="1:3" ht="18.95" customHeight="1">
      <c r="A20" s="52">
        <v>1400</v>
      </c>
      <c r="B20" s="52" t="s">
        <v>395</v>
      </c>
      <c r="C20" s="52" t="s">
        <v>430</v>
      </c>
    </row>
    <row r="21" spans="1:3" ht="18.95" customHeight="1">
      <c r="A21" s="52">
        <v>1500</v>
      </c>
      <c r="B21" s="52" t="s">
        <v>428</v>
      </c>
      <c r="C21" s="52" t="s">
        <v>576</v>
      </c>
    </row>
    <row r="22" spans="1:3" ht="18.95" customHeight="1">
      <c r="A22" s="52">
        <v>1600</v>
      </c>
      <c r="B22" s="52" t="s">
        <v>469</v>
      </c>
      <c r="C22" s="52" t="s">
        <v>577</v>
      </c>
    </row>
    <row r="23" spans="1:3" ht="18.95" customHeight="1">
      <c r="A23" s="52">
        <v>1700</v>
      </c>
      <c r="B23" s="52" t="s">
        <v>470</v>
      </c>
      <c r="C23" s="52" t="s">
        <v>567</v>
      </c>
    </row>
    <row r="24" spans="1:3" ht="18.95" customHeight="1">
      <c r="A24" s="52">
        <v>1800</v>
      </c>
      <c r="B24" s="52" t="s">
        <v>510</v>
      </c>
      <c r="C24" s="52" t="s">
        <v>511</v>
      </c>
    </row>
    <row r="25" spans="1:3" ht="18.95" customHeight="1">
      <c r="A25" s="52">
        <v>1900</v>
      </c>
      <c r="B25" s="52" t="s">
        <v>527</v>
      </c>
      <c r="C25" s="52" t="s">
        <v>578</v>
      </c>
    </row>
    <row r="26" spans="1:3" ht="18.95" customHeight="1">
      <c r="A26" s="52">
        <v>2000</v>
      </c>
      <c r="B26" s="52" t="s">
        <v>534</v>
      </c>
      <c r="C26" s="52" t="s">
        <v>535</v>
      </c>
    </row>
    <row r="27" spans="1:3" ht="18.95" customHeight="1">
      <c r="A27" s="52">
        <v>2100</v>
      </c>
      <c r="B27" s="52" t="s">
        <v>536</v>
      </c>
      <c r="C27" s="52" t="s">
        <v>537</v>
      </c>
    </row>
    <row r="28" spans="1:3" ht="18.95" customHeight="1">
      <c r="A28" s="16">
        <v>2200</v>
      </c>
      <c r="B28" s="16" t="s">
        <v>560</v>
      </c>
      <c r="C28" s="16" t="s">
        <v>562</v>
      </c>
    </row>
    <row r="29" spans="1:3" ht="18.95" customHeight="1"/>
    <row r="30" spans="1:3" ht="18.95" customHeight="1"/>
    <row r="31" spans="1:3" ht="18.95" customHeight="1"/>
    <row r="32" spans="1:3" ht="18.95" customHeight="1"/>
  </sheetData>
  <pageMargins left="0.51181102362204722" right="0.51181102362204722" top="0.55118110236220474" bottom="0.55118110236220474"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dimension ref="A1:I19"/>
  <sheetViews>
    <sheetView zoomScaleNormal="100" workbookViewId="0">
      <selection activeCell="B6" sqref="B6"/>
    </sheetView>
  </sheetViews>
  <sheetFormatPr defaultRowHeight="12.75"/>
  <cols>
    <col min="1" max="2" width="9.125" style="29" bestFit="1" customWidth="1"/>
    <col min="3" max="3" width="11.125" style="29" customWidth="1"/>
    <col min="4" max="4" width="12" style="29" bestFit="1" customWidth="1"/>
    <col min="5" max="5" width="9.125" style="29" bestFit="1" customWidth="1"/>
    <col min="6" max="6" width="12" style="29" bestFit="1" customWidth="1"/>
    <col min="7" max="7" width="9.5" style="29" bestFit="1" customWidth="1"/>
    <col min="8" max="8" width="7.375" style="29" customWidth="1"/>
    <col min="9" max="9" width="41.875" style="29" customWidth="1"/>
    <col min="10" max="16384" width="9" style="29"/>
  </cols>
  <sheetData>
    <row r="1" spans="1:9">
      <c r="A1" s="19" t="s">
        <v>12</v>
      </c>
    </row>
    <row r="2" spans="1:9">
      <c r="A2" s="19" t="s">
        <v>17</v>
      </c>
    </row>
    <row r="3" spans="1:9">
      <c r="A3" s="4" t="s">
        <v>18</v>
      </c>
    </row>
    <row r="4" spans="1:9">
      <c r="A4" s="4" t="s">
        <v>241</v>
      </c>
    </row>
    <row r="6" spans="1:9">
      <c r="A6" s="17" t="s">
        <v>27</v>
      </c>
      <c r="B6" s="17" t="s">
        <v>24</v>
      </c>
      <c r="C6" s="256"/>
      <c r="D6" s="256"/>
      <c r="E6" s="256"/>
      <c r="F6" s="256"/>
      <c r="G6" s="257"/>
      <c r="H6" s="17" t="s">
        <v>25</v>
      </c>
      <c r="I6" s="17" t="s">
        <v>26</v>
      </c>
    </row>
    <row r="7" spans="1:9" ht="63.75">
      <c r="A7" s="123">
        <v>20</v>
      </c>
      <c r="B7" s="280" t="s">
        <v>224</v>
      </c>
      <c r="C7" s="281"/>
      <c r="D7" s="281"/>
      <c r="E7" s="281"/>
      <c r="F7" s="281"/>
      <c r="G7" s="282"/>
      <c r="H7" s="122" t="s">
        <v>100</v>
      </c>
      <c r="I7" s="121" t="s">
        <v>233</v>
      </c>
    </row>
    <row r="8" spans="1:9">
      <c r="A8" s="20"/>
      <c r="B8" s="118"/>
      <c r="C8" s="118"/>
      <c r="D8" s="118"/>
      <c r="E8" s="118"/>
      <c r="F8" s="118"/>
      <c r="G8" s="118"/>
      <c r="H8" s="53"/>
      <c r="I8" s="119"/>
    </row>
    <row r="9" spans="1:9">
      <c r="A9" s="138"/>
      <c r="B9" s="139"/>
      <c r="C9" s="139"/>
      <c r="D9" s="139"/>
      <c r="E9" s="139"/>
      <c r="F9" s="139"/>
      <c r="G9" s="139"/>
      <c r="H9" s="54"/>
      <c r="I9" s="54"/>
    </row>
    <row r="10" spans="1:9" s="259" customFormat="1">
      <c r="A10" s="124" t="s">
        <v>27</v>
      </c>
      <c r="B10" s="125" t="s">
        <v>24</v>
      </c>
      <c r="C10" s="258"/>
      <c r="D10" s="258"/>
      <c r="E10" s="258"/>
      <c r="F10" s="258"/>
      <c r="G10" s="258"/>
      <c r="H10" s="124" t="s">
        <v>25</v>
      </c>
      <c r="I10" s="124" t="s">
        <v>26</v>
      </c>
    </row>
    <row r="11" spans="1:9">
      <c r="A11" s="123">
        <v>20</v>
      </c>
      <c r="B11" s="283" t="s">
        <v>225</v>
      </c>
      <c r="C11" s="283"/>
      <c r="D11" s="283"/>
      <c r="E11" s="283"/>
      <c r="F11" s="283"/>
      <c r="G11" s="283"/>
      <c r="H11" s="129"/>
      <c r="I11" s="193"/>
    </row>
    <row r="12" spans="1:9" ht="76.5">
      <c r="A12" s="15"/>
      <c r="B12" s="40" t="s">
        <v>79</v>
      </c>
      <c r="C12" s="40" t="s">
        <v>227</v>
      </c>
      <c r="D12" s="40" t="s">
        <v>228</v>
      </c>
      <c r="E12" s="40" t="s">
        <v>229</v>
      </c>
      <c r="F12" s="40" t="s">
        <v>230</v>
      </c>
      <c r="G12" s="140" t="s">
        <v>231</v>
      </c>
      <c r="H12" s="137"/>
      <c r="I12" s="140" t="s">
        <v>240</v>
      </c>
    </row>
    <row r="13" spans="1:9">
      <c r="A13" s="15"/>
      <c r="B13" s="130">
        <v>1</v>
      </c>
      <c r="C13" s="130" t="s">
        <v>586</v>
      </c>
      <c r="D13" s="131">
        <v>71930</v>
      </c>
      <c r="E13" s="132">
        <v>42050</v>
      </c>
      <c r="F13" s="133">
        <f t="shared" ref="F13:F18" si="0">D13</f>
        <v>71930</v>
      </c>
      <c r="G13" s="132">
        <v>42145</v>
      </c>
      <c r="I13" s="131" t="s">
        <v>234</v>
      </c>
    </row>
    <row r="14" spans="1:9">
      <c r="A14" s="52"/>
      <c r="B14" s="130">
        <f>B13+1</f>
        <v>2</v>
      </c>
      <c r="C14" s="130" t="s">
        <v>586</v>
      </c>
      <c r="D14" s="131">
        <v>60986</v>
      </c>
      <c r="E14" s="132">
        <v>42078</v>
      </c>
      <c r="F14" s="133">
        <f t="shared" si="0"/>
        <v>60986</v>
      </c>
      <c r="G14" s="132">
        <v>42145</v>
      </c>
      <c r="I14" s="131" t="s">
        <v>235</v>
      </c>
    </row>
    <row r="15" spans="1:9">
      <c r="A15" s="52"/>
      <c r="B15" s="130">
        <f>B14+1</f>
        <v>3</v>
      </c>
      <c r="C15" s="130" t="s">
        <v>586</v>
      </c>
      <c r="D15" s="131">
        <v>66197</v>
      </c>
      <c r="E15" s="132">
        <v>42109</v>
      </c>
      <c r="F15" s="133">
        <f t="shared" si="0"/>
        <v>66197</v>
      </c>
      <c r="G15" s="132">
        <v>42145</v>
      </c>
      <c r="I15" s="131" t="s">
        <v>236</v>
      </c>
    </row>
    <row r="16" spans="1:9">
      <c r="A16" s="52"/>
      <c r="B16" s="130">
        <f>B15+1</f>
        <v>4</v>
      </c>
      <c r="C16" s="130" t="s">
        <v>587</v>
      </c>
      <c r="D16" s="131">
        <v>10856</v>
      </c>
      <c r="E16" s="132">
        <v>42050</v>
      </c>
      <c r="F16" s="133">
        <f t="shared" si="0"/>
        <v>10856</v>
      </c>
      <c r="G16" s="132">
        <v>42154</v>
      </c>
      <c r="I16" s="131" t="s">
        <v>237</v>
      </c>
    </row>
    <row r="17" spans="1:9">
      <c r="A17" s="52"/>
      <c r="B17" s="130">
        <f>B16+1</f>
        <v>5</v>
      </c>
      <c r="C17" s="130" t="s">
        <v>587</v>
      </c>
      <c r="D17" s="131">
        <v>9334</v>
      </c>
      <c r="E17" s="132">
        <v>42078</v>
      </c>
      <c r="F17" s="133">
        <f t="shared" si="0"/>
        <v>9334</v>
      </c>
      <c r="G17" s="132">
        <v>42154</v>
      </c>
      <c r="I17" s="131" t="s">
        <v>238</v>
      </c>
    </row>
    <row r="18" spans="1:9">
      <c r="A18" s="52"/>
      <c r="B18" s="130">
        <f>B17+1</f>
        <v>6</v>
      </c>
      <c r="C18" s="130" t="s">
        <v>587</v>
      </c>
      <c r="D18" s="131">
        <v>6591</v>
      </c>
      <c r="E18" s="132">
        <v>42109</v>
      </c>
      <c r="F18" s="133">
        <f t="shared" si="0"/>
        <v>6591</v>
      </c>
      <c r="G18" s="132">
        <v>42154</v>
      </c>
      <c r="I18" s="131" t="s">
        <v>239</v>
      </c>
    </row>
    <row r="19" spans="1:9">
      <c r="A19" s="16"/>
      <c r="B19" s="134"/>
      <c r="C19" s="134"/>
      <c r="D19" s="135">
        <f>SUM(D13:D18)</f>
        <v>225894</v>
      </c>
      <c r="E19" s="136"/>
      <c r="F19" s="135">
        <f>SUM(F13:F18)</f>
        <v>225894</v>
      </c>
      <c r="G19" s="134"/>
      <c r="H19" s="134"/>
      <c r="I19" s="135">
        <f>SUM(I13:I18)</f>
        <v>0</v>
      </c>
    </row>
  </sheetData>
  <mergeCells count="2">
    <mergeCell ref="B7:G7"/>
    <mergeCell ref="B11:G11"/>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dimension ref="A1:F64"/>
  <sheetViews>
    <sheetView workbookViewId="0">
      <pane xSplit="1" ySplit="7" topLeftCell="B8" activePane="bottomRight" state="frozen"/>
      <selection activeCell="B6" sqref="B6"/>
      <selection pane="topRight" activeCell="B6" sqref="B6"/>
      <selection pane="bottomLeft" activeCell="B6" sqref="B6"/>
      <selection pane="bottomRight" activeCell="B6" sqref="B6"/>
    </sheetView>
  </sheetViews>
  <sheetFormatPr defaultRowHeight="12.75"/>
  <cols>
    <col min="1" max="1" width="8.625" style="29" customWidth="1"/>
    <col min="2" max="2" width="40.375" style="29" customWidth="1"/>
    <col min="3" max="3" width="16.5" style="29" bestFit="1" customWidth="1"/>
    <col min="4" max="4" width="31.125" style="29" bestFit="1" customWidth="1"/>
    <col min="5" max="16384" width="9" style="29"/>
  </cols>
  <sheetData>
    <row r="1" spans="1:4">
      <c r="A1" s="19" t="s">
        <v>12</v>
      </c>
    </row>
    <row r="2" spans="1:4">
      <c r="A2" s="19" t="s">
        <v>17</v>
      </c>
    </row>
    <row r="3" spans="1:4">
      <c r="A3" s="4" t="s">
        <v>18</v>
      </c>
    </row>
    <row r="4" spans="1:4">
      <c r="A4" s="4" t="s">
        <v>245</v>
      </c>
    </row>
    <row r="7" spans="1:4">
      <c r="A7" s="17" t="s">
        <v>27</v>
      </c>
      <c r="B7" s="17" t="s">
        <v>24</v>
      </c>
      <c r="C7" s="17" t="s">
        <v>25</v>
      </c>
      <c r="D7" s="17" t="s">
        <v>26</v>
      </c>
    </row>
    <row r="8" spans="1:4" ht="38.25">
      <c r="A8" s="154" t="s">
        <v>279</v>
      </c>
      <c r="B8" s="149" t="s">
        <v>280</v>
      </c>
      <c r="C8" s="128"/>
      <c r="D8" s="128"/>
    </row>
    <row r="9" spans="1:4" ht="25.5">
      <c r="A9" s="9"/>
      <c r="B9" s="150" t="s">
        <v>288</v>
      </c>
      <c r="C9" s="127"/>
      <c r="D9" s="127" t="s">
        <v>291</v>
      </c>
    </row>
    <row r="10" spans="1:4" ht="25.5">
      <c r="A10" s="9"/>
      <c r="B10" s="150" t="s">
        <v>289</v>
      </c>
      <c r="C10" s="127"/>
      <c r="D10" s="127" t="s">
        <v>292</v>
      </c>
    </row>
    <row r="11" spans="1:4" ht="38.25">
      <c r="A11" s="9"/>
      <c r="B11" s="150" t="s">
        <v>290</v>
      </c>
      <c r="C11" s="127"/>
      <c r="D11" s="127" t="s">
        <v>291</v>
      </c>
    </row>
    <row r="12" spans="1:4" ht="25.5">
      <c r="A12" s="15"/>
      <c r="B12" s="151" t="s">
        <v>246</v>
      </c>
      <c r="C12" s="127" t="s">
        <v>100</v>
      </c>
      <c r="D12" s="127" t="s">
        <v>291</v>
      </c>
    </row>
    <row r="13" spans="1:4" ht="38.25">
      <c r="A13" s="15"/>
      <c r="B13" s="151" t="s">
        <v>247</v>
      </c>
      <c r="C13" s="127" t="s">
        <v>281</v>
      </c>
      <c r="D13" s="127" t="s">
        <v>282</v>
      </c>
    </row>
    <row r="14" spans="1:4" ht="38.25">
      <c r="A14" s="15"/>
      <c r="B14" s="151" t="s">
        <v>248</v>
      </c>
      <c r="C14" s="127" t="s">
        <v>100</v>
      </c>
      <c r="D14" s="127" t="s">
        <v>293</v>
      </c>
    </row>
    <row r="15" spans="1:4" ht="25.5">
      <c r="A15" s="15"/>
      <c r="B15" s="152" t="s">
        <v>249</v>
      </c>
      <c r="C15" s="30" t="s">
        <v>100</v>
      </c>
      <c r="D15" s="127" t="s">
        <v>292</v>
      </c>
    </row>
    <row r="16" spans="1:4" ht="14.25" customHeight="1">
      <c r="A16" s="15" t="s">
        <v>284</v>
      </c>
      <c r="B16" s="149" t="s">
        <v>283</v>
      </c>
      <c r="C16" s="128"/>
      <c r="D16" s="128" t="s">
        <v>588</v>
      </c>
    </row>
    <row r="17" spans="1:4" ht="25.5" hidden="1">
      <c r="A17" s="15"/>
      <c r="B17" s="151" t="s">
        <v>250</v>
      </c>
      <c r="C17" s="146"/>
      <c r="D17" s="146" t="s">
        <v>287</v>
      </c>
    </row>
    <row r="18" spans="1:4" hidden="1">
      <c r="A18" s="15"/>
      <c r="B18" s="151" t="s">
        <v>251</v>
      </c>
      <c r="C18" s="146"/>
      <c r="D18" s="146"/>
    </row>
    <row r="19" spans="1:4" hidden="1">
      <c r="A19" s="15"/>
      <c r="B19" s="151" t="s">
        <v>252</v>
      </c>
      <c r="C19" s="146"/>
      <c r="D19" s="146"/>
    </row>
    <row r="20" spans="1:4" hidden="1">
      <c r="A20" s="15"/>
      <c r="B20" s="151" t="s">
        <v>253</v>
      </c>
      <c r="C20" s="146"/>
      <c r="D20" s="146"/>
    </row>
    <row r="21" spans="1:4" hidden="1">
      <c r="A21" s="52"/>
      <c r="B21" s="151" t="s">
        <v>254</v>
      </c>
      <c r="C21" s="146"/>
      <c r="D21" s="146"/>
    </row>
    <row r="22" spans="1:4" hidden="1">
      <c r="A22" s="52"/>
      <c r="B22" s="151" t="s">
        <v>255</v>
      </c>
      <c r="C22" s="146"/>
      <c r="D22" s="146"/>
    </row>
    <row r="23" spans="1:4" ht="51" hidden="1">
      <c r="A23" s="52"/>
      <c r="B23" s="151" t="s">
        <v>256</v>
      </c>
      <c r="C23" s="146"/>
      <c r="D23" s="146"/>
    </row>
    <row r="24" spans="1:4" hidden="1">
      <c r="A24" s="52"/>
      <c r="B24" s="151" t="s">
        <v>252</v>
      </c>
      <c r="C24" s="146"/>
      <c r="D24" s="146"/>
    </row>
    <row r="25" spans="1:4" hidden="1">
      <c r="A25" s="52"/>
      <c r="B25" s="151" t="s">
        <v>253</v>
      </c>
      <c r="C25" s="146"/>
      <c r="D25" s="146"/>
    </row>
    <row r="26" spans="1:4" hidden="1">
      <c r="A26" s="52"/>
      <c r="B26" s="151" t="s">
        <v>254</v>
      </c>
      <c r="C26" s="146"/>
      <c r="D26" s="146"/>
    </row>
    <row r="27" spans="1:4" hidden="1">
      <c r="A27" s="52"/>
      <c r="B27" s="151" t="s">
        <v>255</v>
      </c>
      <c r="C27" s="146"/>
      <c r="D27" s="146"/>
    </row>
    <row r="28" spans="1:4" hidden="1">
      <c r="A28" s="52"/>
      <c r="B28" s="151" t="s">
        <v>257</v>
      </c>
      <c r="C28" s="146"/>
      <c r="D28" s="146"/>
    </row>
    <row r="29" spans="1:4" hidden="1">
      <c r="A29" s="52"/>
      <c r="B29" s="151" t="s">
        <v>258</v>
      </c>
      <c r="C29" s="146"/>
      <c r="D29" s="146"/>
    </row>
    <row r="30" spans="1:4" hidden="1">
      <c r="A30" s="52"/>
      <c r="B30" s="151" t="s">
        <v>251</v>
      </c>
      <c r="C30" s="146"/>
      <c r="D30" s="146"/>
    </row>
    <row r="31" spans="1:4" hidden="1">
      <c r="A31" s="52"/>
      <c r="B31" s="151" t="s">
        <v>252</v>
      </c>
      <c r="C31" s="146"/>
      <c r="D31" s="146"/>
    </row>
    <row r="32" spans="1:4" hidden="1">
      <c r="A32" s="52"/>
      <c r="B32" s="151" t="s">
        <v>253</v>
      </c>
      <c r="C32" s="146"/>
      <c r="D32" s="146"/>
    </row>
    <row r="33" spans="1:4" hidden="1">
      <c r="A33" s="52"/>
      <c r="B33" s="151" t="s">
        <v>254</v>
      </c>
      <c r="C33" s="146"/>
      <c r="D33" s="146"/>
    </row>
    <row r="34" spans="1:4" hidden="1">
      <c r="A34" s="52"/>
      <c r="B34" s="151" t="s">
        <v>255</v>
      </c>
      <c r="C34" s="146"/>
      <c r="D34" s="146"/>
    </row>
    <row r="35" spans="1:4" ht="25.5" hidden="1">
      <c r="A35" s="52"/>
      <c r="B35" s="151" t="s">
        <v>259</v>
      </c>
      <c r="C35" s="146"/>
      <c r="D35" s="146"/>
    </row>
    <row r="36" spans="1:4" ht="25.5" hidden="1">
      <c r="A36" s="52"/>
      <c r="B36" s="151" t="s">
        <v>260</v>
      </c>
      <c r="C36" s="146"/>
      <c r="D36" s="146"/>
    </row>
    <row r="37" spans="1:4" hidden="1">
      <c r="A37" s="52"/>
      <c r="B37" s="151" t="s">
        <v>252</v>
      </c>
      <c r="C37" s="146"/>
      <c r="D37" s="146"/>
    </row>
    <row r="38" spans="1:4" hidden="1">
      <c r="A38" s="52"/>
      <c r="B38" s="151" t="s">
        <v>253</v>
      </c>
      <c r="C38" s="146"/>
      <c r="D38" s="146"/>
    </row>
    <row r="39" spans="1:4" hidden="1">
      <c r="A39" s="52"/>
      <c r="B39" s="151" t="s">
        <v>254</v>
      </c>
      <c r="C39" s="146"/>
      <c r="D39" s="146"/>
    </row>
    <row r="40" spans="1:4" hidden="1">
      <c r="A40" s="52"/>
      <c r="B40" s="151" t="s">
        <v>261</v>
      </c>
      <c r="C40" s="146"/>
      <c r="D40" s="146"/>
    </row>
    <row r="41" spans="1:4" hidden="1">
      <c r="A41" s="52"/>
      <c r="B41" s="151" t="s">
        <v>257</v>
      </c>
      <c r="C41" s="146"/>
      <c r="D41" s="146"/>
    </row>
    <row r="42" spans="1:4" hidden="1">
      <c r="A42" s="52"/>
      <c r="B42" s="151" t="s">
        <v>262</v>
      </c>
      <c r="C42" s="146"/>
      <c r="D42" s="146"/>
    </row>
    <row r="43" spans="1:4" hidden="1">
      <c r="A43" s="52"/>
      <c r="B43" s="151" t="s">
        <v>263</v>
      </c>
      <c r="C43" s="146"/>
      <c r="D43" s="146"/>
    </row>
    <row r="44" spans="1:4" hidden="1">
      <c r="A44" s="52"/>
      <c r="B44" s="151" t="s">
        <v>264</v>
      </c>
      <c r="C44" s="146"/>
      <c r="D44" s="146"/>
    </row>
    <row r="45" spans="1:4" hidden="1">
      <c r="A45" s="52"/>
      <c r="B45" s="151" t="s">
        <v>265</v>
      </c>
      <c r="C45" s="146"/>
      <c r="D45" s="146"/>
    </row>
    <row r="46" spans="1:4" hidden="1">
      <c r="A46" s="52"/>
      <c r="B46" s="151" t="s">
        <v>266</v>
      </c>
      <c r="C46" s="146"/>
      <c r="D46" s="146"/>
    </row>
    <row r="47" spans="1:4" hidden="1">
      <c r="A47" s="52"/>
      <c r="B47" s="151" t="s">
        <v>267</v>
      </c>
      <c r="C47" s="146"/>
      <c r="D47" s="146"/>
    </row>
    <row r="48" spans="1:4" hidden="1">
      <c r="A48" s="52"/>
      <c r="B48" s="151" t="s">
        <v>268</v>
      </c>
      <c r="C48" s="146"/>
      <c r="D48" s="146"/>
    </row>
    <row r="49" spans="1:6" hidden="1">
      <c r="A49" s="52"/>
      <c r="B49" s="151" t="s">
        <v>269</v>
      </c>
      <c r="C49" s="146"/>
      <c r="D49" s="146"/>
    </row>
    <row r="50" spans="1:6" hidden="1">
      <c r="A50" s="52"/>
      <c r="B50" s="151" t="s">
        <v>270</v>
      </c>
      <c r="C50" s="146"/>
      <c r="D50" s="146"/>
    </row>
    <row r="51" spans="1:6" hidden="1">
      <c r="A51" s="52"/>
      <c r="B51" s="152" t="s">
        <v>271</v>
      </c>
      <c r="C51" s="147"/>
      <c r="D51" s="147"/>
    </row>
    <row r="52" spans="1:6" ht="51">
      <c r="A52" s="52" t="s">
        <v>286</v>
      </c>
      <c r="B52" s="121" t="s">
        <v>285</v>
      </c>
      <c r="C52" s="140" t="s">
        <v>100</v>
      </c>
      <c r="D52" s="140" t="s">
        <v>294</v>
      </c>
    </row>
    <row r="53" spans="1:6">
      <c r="A53" s="52" t="s">
        <v>296</v>
      </c>
      <c r="B53" s="148" t="s">
        <v>295</v>
      </c>
      <c r="C53" s="148"/>
      <c r="D53" s="148"/>
    </row>
    <row r="54" spans="1:6" ht="165.75">
      <c r="A54" s="52"/>
      <c r="B54" s="121" t="s">
        <v>272</v>
      </c>
      <c r="C54" s="140" t="s">
        <v>100</v>
      </c>
      <c r="D54" s="140" t="s">
        <v>297</v>
      </c>
    </row>
    <row r="55" spans="1:6" ht="76.5">
      <c r="A55" s="52"/>
      <c r="B55" s="153" t="s">
        <v>79</v>
      </c>
      <c r="C55" s="40" t="s">
        <v>273</v>
      </c>
      <c r="D55" s="40" t="s">
        <v>274</v>
      </c>
      <c r="E55" s="40" t="s">
        <v>275</v>
      </c>
      <c r="F55" s="140" t="s">
        <v>276</v>
      </c>
    </row>
    <row r="56" spans="1:6">
      <c r="A56" s="52"/>
      <c r="B56" s="153"/>
      <c r="C56" s="40"/>
      <c r="D56" s="40"/>
      <c r="E56" s="40"/>
      <c r="F56" s="40"/>
    </row>
    <row r="57" spans="1:6" ht="165.75">
      <c r="A57" s="52"/>
      <c r="B57" s="121" t="s">
        <v>277</v>
      </c>
      <c r="C57" s="140" t="s">
        <v>100</v>
      </c>
      <c r="D57" s="140" t="s">
        <v>297</v>
      </c>
      <c r="E57" s="120"/>
      <c r="F57" s="120"/>
    </row>
    <row r="58" spans="1:6" ht="76.5">
      <c r="A58" s="52"/>
      <c r="B58" s="153" t="s">
        <v>79</v>
      </c>
      <c r="C58" s="40" t="s">
        <v>273</v>
      </c>
      <c r="D58" s="40" t="s">
        <v>274</v>
      </c>
      <c r="E58" s="40" t="s">
        <v>275</v>
      </c>
      <c r="F58" s="140" t="s">
        <v>276</v>
      </c>
    </row>
    <row r="59" spans="1:6">
      <c r="A59" s="52"/>
      <c r="B59" s="153"/>
      <c r="C59" s="40"/>
      <c r="D59" s="40"/>
      <c r="E59" s="40"/>
      <c r="F59" s="40"/>
    </row>
    <row r="60" spans="1:6" ht="25.5">
      <c r="A60" s="52" t="s">
        <v>299</v>
      </c>
      <c r="B60" s="121" t="s">
        <v>298</v>
      </c>
      <c r="C60" s="140" t="s">
        <v>100</v>
      </c>
      <c r="D60" s="140" t="s">
        <v>308</v>
      </c>
    </row>
    <row r="61" spans="1:6" ht="25.5">
      <c r="A61" s="52" t="s">
        <v>301</v>
      </c>
      <c r="B61" s="121" t="s">
        <v>300</v>
      </c>
      <c r="C61" s="140" t="s">
        <v>100</v>
      </c>
      <c r="D61" s="140" t="s">
        <v>311</v>
      </c>
    </row>
    <row r="62" spans="1:6" ht="25.5">
      <c r="A62" s="52" t="s">
        <v>303</v>
      </c>
      <c r="B62" s="121" t="s">
        <v>302</v>
      </c>
      <c r="C62" s="140" t="s">
        <v>100</v>
      </c>
      <c r="D62" s="140" t="s">
        <v>309</v>
      </c>
    </row>
    <row r="63" spans="1:6" ht="51">
      <c r="A63" s="52" t="s">
        <v>305</v>
      </c>
      <c r="B63" s="121" t="s">
        <v>304</v>
      </c>
      <c r="C63" s="140" t="s">
        <v>100</v>
      </c>
      <c r="D63" s="140" t="s">
        <v>310</v>
      </c>
    </row>
    <row r="64" spans="1:6" ht="25.5">
      <c r="A64" s="16" t="s">
        <v>307</v>
      </c>
      <c r="B64" s="121" t="s">
        <v>306</v>
      </c>
      <c r="C64" s="140" t="s">
        <v>100</v>
      </c>
      <c r="D64" s="140" t="s">
        <v>312</v>
      </c>
    </row>
  </sheetData>
  <pageMargins left="0.70866141732283472" right="0.39370078740157483" top="0.39370078740157483" bottom="0.39370078740157483" header="0.31496062992125984" footer="0.31496062992125984"/>
  <pageSetup paperSize="9" scale="90" orientation="landscape" verticalDpi="0" r:id="rId1"/>
</worksheet>
</file>

<file path=xl/worksheets/sheet12.xml><?xml version="1.0" encoding="utf-8"?>
<worksheet xmlns="http://schemas.openxmlformats.org/spreadsheetml/2006/main" xmlns:r="http://schemas.openxmlformats.org/officeDocument/2006/relationships">
  <dimension ref="A1:H20"/>
  <sheetViews>
    <sheetView workbookViewId="0">
      <selection activeCell="B6" sqref="B6"/>
    </sheetView>
  </sheetViews>
  <sheetFormatPr defaultRowHeight="12.75"/>
  <cols>
    <col min="1" max="1" width="9" style="29"/>
    <col min="2" max="2" width="33.75" style="29" customWidth="1"/>
    <col min="3" max="3" width="10.375" style="29" bestFit="1" customWidth="1"/>
    <col min="4" max="4" width="34.25" style="29" customWidth="1"/>
    <col min="5" max="5" width="9.625" style="29" customWidth="1"/>
    <col min="6" max="6" width="7.875" style="29" customWidth="1"/>
    <col min="7" max="7" width="17.625" style="29" customWidth="1"/>
    <col min="8" max="16384" width="9" style="29"/>
  </cols>
  <sheetData>
    <row r="1" spans="1:8">
      <c r="A1" s="19" t="s">
        <v>12</v>
      </c>
    </row>
    <row r="2" spans="1:8">
      <c r="A2" s="19" t="s">
        <v>17</v>
      </c>
    </row>
    <row r="3" spans="1:8">
      <c r="A3" s="4" t="s">
        <v>18</v>
      </c>
    </row>
    <row r="4" spans="1:8">
      <c r="A4" s="4" t="s">
        <v>338</v>
      </c>
    </row>
    <row r="5" spans="1:8">
      <c r="E5" s="3"/>
      <c r="F5" s="3"/>
      <c r="G5" s="3"/>
      <c r="H5" s="3"/>
    </row>
    <row r="6" spans="1:8">
      <c r="A6" s="17" t="s">
        <v>27</v>
      </c>
      <c r="B6" s="17" t="s">
        <v>24</v>
      </c>
      <c r="C6" s="17" t="s">
        <v>25</v>
      </c>
      <c r="D6" s="17" t="s">
        <v>26</v>
      </c>
      <c r="E6" s="3"/>
      <c r="F6" s="3"/>
      <c r="G6" s="3"/>
      <c r="H6" s="3"/>
    </row>
    <row r="7" spans="1:8" ht="84.75" customHeight="1">
      <c r="A7" s="155">
        <v>22</v>
      </c>
      <c r="B7" s="11" t="s">
        <v>313</v>
      </c>
      <c r="C7" s="11" t="s">
        <v>278</v>
      </c>
      <c r="D7" s="11" t="s">
        <v>317</v>
      </c>
      <c r="E7" s="310"/>
      <c r="F7" s="310"/>
      <c r="G7" s="310"/>
      <c r="H7" s="3"/>
    </row>
    <row r="8" spans="1:8" ht="45" customHeight="1">
      <c r="A8" s="155">
        <v>23</v>
      </c>
      <c r="B8" s="11" t="s">
        <v>314</v>
      </c>
      <c r="C8" s="11" t="s">
        <v>318</v>
      </c>
      <c r="D8" s="11" t="s">
        <v>319</v>
      </c>
      <c r="E8" s="310"/>
      <c r="F8" s="310"/>
      <c r="G8" s="310"/>
      <c r="H8" s="3"/>
    </row>
    <row r="9" spans="1:8" ht="38.25">
      <c r="A9" s="155">
        <v>24</v>
      </c>
      <c r="B9" s="11" t="s">
        <v>315</v>
      </c>
      <c r="C9" s="11" t="s">
        <v>65</v>
      </c>
      <c r="D9" s="12" t="s">
        <v>336</v>
      </c>
      <c r="E9" s="310"/>
      <c r="F9" s="310"/>
      <c r="G9" s="310"/>
      <c r="H9" s="3"/>
    </row>
    <row r="10" spans="1:8" ht="25.5">
      <c r="A10" s="155">
        <v>25</v>
      </c>
      <c r="B10" s="11" t="s">
        <v>316</v>
      </c>
      <c r="C10" s="11" t="s">
        <v>278</v>
      </c>
      <c r="D10" s="12" t="s">
        <v>337</v>
      </c>
      <c r="E10" s="311"/>
      <c r="F10" s="311"/>
      <c r="G10" s="311"/>
      <c r="H10" s="3"/>
    </row>
    <row r="11" spans="1:8">
      <c r="A11" s="16"/>
      <c r="B11" s="16"/>
      <c r="C11" s="16"/>
      <c r="D11" s="16"/>
      <c r="E11" s="3"/>
      <c r="F11" s="3"/>
      <c r="G11" s="3"/>
      <c r="H11" s="3"/>
    </row>
    <row r="12" spans="1:8">
      <c r="E12" s="3"/>
      <c r="F12" s="3"/>
      <c r="G12" s="3"/>
      <c r="H12" s="3"/>
    </row>
    <row r="13" spans="1:8">
      <c r="E13" s="3"/>
      <c r="F13" s="3"/>
      <c r="G13" s="3"/>
      <c r="H13" s="3"/>
    </row>
    <row r="14" spans="1:8">
      <c r="A14" s="156" t="s">
        <v>320</v>
      </c>
      <c r="E14" s="3"/>
      <c r="F14" s="3"/>
      <c r="G14" s="3"/>
      <c r="H14" s="3"/>
    </row>
    <row r="16" spans="1:8" ht="25.5">
      <c r="A16" s="18" t="s">
        <v>47</v>
      </c>
      <c r="B16" s="18" t="s">
        <v>321</v>
      </c>
      <c r="C16" s="18" t="s">
        <v>326</v>
      </c>
      <c r="D16" s="18" t="s">
        <v>322</v>
      </c>
      <c r="E16" s="18" t="s">
        <v>323</v>
      </c>
      <c r="F16" s="18" t="s">
        <v>324</v>
      </c>
      <c r="G16" s="18" t="s">
        <v>26</v>
      </c>
    </row>
    <row r="17" spans="1:7" ht="38.25">
      <c r="A17" s="11">
        <v>1</v>
      </c>
      <c r="B17" s="11" t="s">
        <v>330</v>
      </c>
      <c r="C17" s="11" t="s">
        <v>327</v>
      </c>
      <c r="D17" s="11" t="s">
        <v>329</v>
      </c>
      <c r="E17" s="11" t="s">
        <v>328</v>
      </c>
      <c r="F17" s="11">
        <v>1000000</v>
      </c>
      <c r="G17" s="11" t="s">
        <v>334</v>
      </c>
    </row>
    <row r="18" spans="1:7" ht="51">
      <c r="A18" s="12">
        <f>+A17+1</f>
        <v>2</v>
      </c>
      <c r="B18" s="12" t="s">
        <v>325</v>
      </c>
      <c r="C18" s="12" t="s">
        <v>332</v>
      </c>
      <c r="D18" s="12" t="s">
        <v>331</v>
      </c>
      <c r="E18" s="12" t="s">
        <v>333</v>
      </c>
      <c r="F18" s="12">
        <v>2000000</v>
      </c>
      <c r="G18" s="11" t="s">
        <v>335</v>
      </c>
    </row>
    <row r="19" spans="1:7">
      <c r="A19" s="16"/>
      <c r="B19" s="16"/>
      <c r="C19" s="16"/>
      <c r="D19" s="16"/>
      <c r="E19" s="16"/>
      <c r="F19" s="16"/>
      <c r="G19" s="16"/>
    </row>
    <row r="20" spans="1:7">
      <c r="A20" s="16"/>
      <c r="B20" s="16"/>
      <c r="C20" s="16"/>
      <c r="D20" s="16"/>
      <c r="E20" s="16"/>
      <c r="F20" s="16"/>
      <c r="G20" s="16"/>
    </row>
  </sheetData>
  <pageMargins left="0.70866141732283472" right="0.39370078740157483" top="0.39370078740157483" bottom="0.39370078740157483"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dimension ref="A1:J27"/>
  <sheetViews>
    <sheetView zoomScaleNormal="100" workbookViewId="0">
      <selection activeCell="B6" sqref="B6"/>
    </sheetView>
  </sheetViews>
  <sheetFormatPr defaultRowHeight="12.75"/>
  <cols>
    <col min="1" max="1" width="9.125" style="29" bestFit="1" customWidth="1"/>
    <col min="2" max="2" width="30.25" style="29" bestFit="1" customWidth="1"/>
    <col min="3" max="3" width="16.625" style="29" customWidth="1"/>
    <col min="4" max="4" width="9.5" style="29" bestFit="1" customWidth="1"/>
    <col min="5" max="5" width="11.875" style="29" customWidth="1"/>
    <col min="6" max="6" width="9.125" style="29" bestFit="1" customWidth="1"/>
    <col min="7" max="16384" width="9" style="29"/>
  </cols>
  <sheetData>
    <row r="1" spans="1:10">
      <c r="A1" s="19" t="s">
        <v>12</v>
      </c>
    </row>
    <row r="2" spans="1:10">
      <c r="A2" s="19" t="s">
        <v>17</v>
      </c>
    </row>
    <row r="3" spans="1:10">
      <c r="A3" s="4" t="s">
        <v>18</v>
      </c>
    </row>
    <row r="4" spans="1:10">
      <c r="A4" s="4" t="s">
        <v>343</v>
      </c>
    </row>
    <row r="6" spans="1:10">
      <c r="A6" s="284" t="s">
        <v>344</v>
      </c>
      <c r="B6" s="284"/>
      <c r="C6" s="284"/>
      <c r="D6" s="284"/>
      <c r="E6" s="284"/>
      <c r="F6" s="284"/>
      <c r="G6" s="284"/>
      <c r="H6" s="284"/>
      <c r="J6" s="156"/>
    </row>
    <row r="7" spans="1:10">
      <c r="A7" s="158" t="s">
        <v>365</v>
      </c>
      <c r="B7" s="157"/>
      <c r="C7" s="157"/>
      <c r="D7" s="157"/>
      <c r="E7" s="157"/>
      <c r="F7" s="157"/>
      <c r="G7" s="157"/>
      <c r="H7" s="157"/>
      <c r="J7" s="156" t="s">
        <v>26</v>
      </c>
    </row>
    <row r="8" spans="1:10" ht="89.25">
      <c r="A8" s="159" t="s">
        <v>345</v>
      </c>
      <c r="B8" s="159" t="s">
        <v>346</v>
      </c>
      <c r="C8" s="160" t="s">
        <v>347</v>
      </c>
      <c r="D8" s="159" t="s">
        <v>348</v>
      </c>
      <c r="E8" s="159" t="s">
        <v>349</v>
      </c>
      <c r="F8" s="159" t="s">
        <v>350</v>
      </c>
      <c r="G8" s="159" t="s">
        <v>351</v>
      </c>
      <c r="H8" s="159" t="s">
        <v>352</v>
      </c>
      <c r="J8" s="197" t="s">
        <v>366</v>
      </c>
    </row>
    <row r="9" spans="1:10">
      <c r="A9" s="161"/>
      <c r="B9" s="162"/>
      <c r="C9" s="163"/>
      <c r="D9" s="163"/>
      <c r="E9" s="163"/>
      <c r="F9" s="163"/>
      <c r="G9" s="161"/>
      <c r="H9" s="161"/>
    </row>
    <row r="10" spans="1:10">
      <c r="A10" s="164">
        <v>1</v>
      </c>
      <c r="B10" s="165"/>
      <c r="C10" s="166"/>
      <c r="D10" s="166"/>
      <c r="E10" s="166"/>
      <c r="F10" s="166"/>
      <c r="G10" s="164"/>
      <c r="H10" s="164"/>
    </row>
    <row r="11" spans="1:10">
      <c r="A11" s="164"/>
      <c r="B11" s="167"/>
      <c r="C11" s="168"/>
      <c r="D11" s="169"/>
      <c r="E11" s="167" t="s">
        <v>353</v>
      </c>
      <c r="F11" s="168"/>
      <c r="G11" s="170"/>
      <c r="H11" s="170"/>
    </row>
    <row r="12" spans="1:10">
      <c r="A12" s="164"/>
      <c r="B12" s="165"/>
      <c r="C12" s="166"/>
      <c r="D12" s="166"/>
      <c r="E12" s="166"/>
      <c r="F12" s="166"/>
      <c r="G12" s="164"/>
      <c r="H12" s="164"/>
    </row>
    <row r="13" spans="1:10">
      <c r="A13" s="164"/>
      <c r="B13" s="165"/>
      <c r="C13" s="166"/>
      <c r="D13" s="166"/>
      <c r="E13" s="166"/>
      <c r="F13" s="166"/>
      <c r="G13" s="171"/>
      <c r="H13" s="164"/>
    </row>
    <row r="14" spans="1:10">
      <c r="A14" s="159"/>
      <c r="B14" s="172" t="s">
        <v>149</v>
      </c>
      <c r="C14" s="160">
        <f>SUM(C9:C12)</f>
        <v>0</v>
      </c>
      <c r="D14" s="160">
        <f>SUM(D9:D12)</f>
        <v>0</v>
      </c>
      <c r="E14" s="160">
        <f>SUM(E9:E12)</f>
        <v>0</v>
      </c>
      <c r="F14" s="160">
        <f>SUM(F9:F12)</f>
        <v>0</v>
      </c>
      <c r="G14" s="159"/>
      <c r="H14" s="159"/>
    </row>
    <row r="15" spans="1:10">
      <c r="A15" s="173"/>
      <c r="B15" s="174"/>
      <c r="C15" s="175"/>
      <c r="D15" s="175"/>
      <c r="E15" s="175"/>
      <c r="F15" s="175"/>
      <c r="G15" s="173"/>
      <c r="H15" s="173"/>
    </row>
    <row r="16" spans="1:10">
      <c r="A16" s="176" t="s">
        <v>354</v>
      </c>
      <c r="B16" s="177"/>
      <c r="C16" s="177"/>
      <c r="D16" s="177"/>
      <c r="E16" s="177"/>
      <c r="F16" s="178"/>
      <c r="G16" s="178"/>
      <c r="H16" s="178"/>
    </row>
    <row r="17" spans="1:10" ht="89.25">
      <c r="A17" s="285" t="s">
        <v>355</v>
      </c>
      <c r="B17" s="287" t="s">
        <v>346</v>
      </c>
      <c r="C17" s="285" t="s">
        <v>367</v>
      </c>
      <c r="D17" s="289" t="s">
        <v>584</v>
      </c>
      <c r="E17" s="290"/>
      <c r="F17" s="179" t="s">
        <v>356</v>
      </c>
      <c r="G17" s="179" t="s">
        <v>357</v>
      </c>
      <c r="H17" s="178"/>
    </row>
    <row r="18" spans="1:10" ht="38.25">
      <c r="A18" s="286"/>
      <c r="B18" s="288"/>
      <c r="C18" s="286"/>
      <c r="D18" s="180" t="s">
        <v>358</v>
      </c>
      <c r="E18" s="180" t="s">
        <v>359</v>
      </c>
      <c r="F18" s="180"/>
      <c r="G18" s="180"/>
      <c r="H18" s="178"/>
      <c r="I18" s="192" t="s">
        <v>370</v>
      </c>
      <c r="J18" s="156"/>
    </row>
    <row r="19" spans="1:10">
      <c r="A19" s="181">
        <v>1</v>
      </c>
      <c r="B19" s="165" t="s">
        <v>360</v>
      </c>
      <c r="C19" s="182">
        <v>28051</v>
      </c>
      <c r="D19" s="183" t="s">
        <v>361</v>
      </c>
      <c r="E19" s="184">
        <v>0</v>
      </c>
      <c r="F19" s="186">
        <v>28051</v>
      </c>
      <c r="G19" s="185" t="s">
        <v>59</v>
      </c>
      <c r="H19" s="187"/>
      <c r="I19" s="52"/>
    </row>
    <row r="20" spans="1:10">
      <c r="A20" s="181">
        <f>A19+1</f>
        <v>2</v>
      </c>
      <c r="B20" s="165" t="s">
        <v>362</v>
      </c>
      <c r="C20" s="182">
        <v>223776</v>
      </c>
      <c r="D20" s="183">
        <v>42145</v>
      </c>
      <c r="E20" s="184">
        <f>C20</f>
        <v>223776</v>
      </c>
      <c r="F20" s="186">
        <v>0</v>
      </c>
      <c r="G20" s="185" t="s">
        <v>59</v>
      </c>
      <c r="H20" s="187"/>
      <c r="I20" s="52" t="s">
        <v>371</v>
      </c>
    </row>
    <row r="21" spans="1:10">
      <c r="A21" s="181">
        <f>A20+1</f>
        <v>3</v>
      </c>
      <c r="B21" s="165" t="s">
        <v>363</v>
      </c>
      <c r="C21" s="182">
        <v>72172</v>
      </c>
      <c r="D21" s="183">
        <v>42154</v>
      </c>
      <c r="E21" s="184">
        <f>C21</f>
        <v>72172</v>
      </c>
      <c r="F21" s="186">
        <v>0</v>
      </c>
      <c r="G21" s="185" t="s">
        <v>59</v>
      </c>
      <c r="H21" s="187"/>
      <c r="I21" s="52" t="s">
        <v>372</v>
      </c>
    </row>
    <row r="22" spans="1:10">
      <c r="A22" s="181">
        <f>A21+1</f>
        <v>4</v>
      </c>
      <c r="B22" s="165" t="s">
        <v>364</v>
      </c>
      <c r="C22" s="182">
        <v>157500</v>
      </c>
      <c r="D22" s="183">
        <v>42123</v>
      </c>
      <c r="E22" s="184">
        <f>C22</f>
        <v>157500</v>
      </c>
      <c r="F22" s="186">
        <v>0</v>
      </c>
      <c r="G22" s="185" t="s">
        <v>59</v>
      </c>
      <c r="H22" s="187"/>
      <c r="I22" s="52" t="s">
        <v>373</v>
      </c>
    </row>
    <row r="23" spans="1:10">
      <c r="A23" s="188"/>
      <c r="B23" s="189"/>
      <c r="C23" s="190">
        <f t="shared" ref="C23:E23" si="0">SUM(C19:C22)</f>
        <v>481499</v>
      </c>
      <c r="D23" s="190"/>
      <c r="E23" s="190">
        <f t="shared" si="0"/>
        <v>453448</v>
      </c>
      <c r="F23" s="190">
        <f>SUM(F19:F22)</f>
        <v>28051</v>
      </c>
      <c r="G23" s="191"/>
      <c r="H23" s="187"/>
      <c r="I23" s="16"/>
    </row>
    <row r="25" spans="1:10">
      <c r="A25" s="156" t="s">
        <v>26</v>
      </c>
    </row>
    <row r="26" spans="1:10">
      <c r="A26" s="29" t="s">
        <v>368</v>
      </c>
    </row>
    <row r="27" spans="1:10">
      <c r="A27" s="29" t="s">
        <v>369</v>
      </c>
    </row>
  </sheetData>
  <mergeCells count="5">
    <mergeCell ref="A6:H6"/>
    <mergeCell ref="A17:A18"/>
    <mergeCell ref="B17:B18"/>
    <mergeCell ref="C17:C18"/>
    <mergeCell ref="D17:E17"/>
  </mergeCells>
  <pageMargins left="0.70866141732283472" right="0.39370078740157483" top="0.39370078740157483" bottom="0.39370078740157483" header="0.31496062992125984" footer="0.31496062992125984"/>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dimension ref="A1:L19"/>
  <sheetViews>
    <sheetView zoomScaleNormal="100" workbookViewId="0">
      <selection activeCell="B6" sqref="B6"/>
    </sheetView>
  </sheetViews>
  <sheetFormatPr defaultRowHeight="12.75"/>
  <cols>
    <col min="1" max="1" width="8.625" style="29" bestFit="1" customWidth="1"/>
    <col min="2" max="2" width="49.875" style="29" customWidth="1"/>
    <col min="3" max="3" width="11.375" style="29" bestFit="1" customWidth="1"/>
    <col min="4" max="4" width="27.25" style="29" customWidth="1"/>
    <col min="5" max="5" width="9.125" style="29" bestFit="1" customWidth="1"/>
    <col min="6" max="6" width="11.375" style="29" bestFit="1" customWidth="1"/>
    <col min="7" max="16384" width="9" style="29"/>
  </cols>
  <sheetData>
    <row r="1" spans="1:12">
      <c r="A1" s="19" t="s">
        <v>12</v>
      </c>
    </row>
    <row r="2" spans="1:12">
      <c r="A2" s="19" t="s">
        <v>17</v>
      </c>
    </row>
    <row r="3" spans="1:12">
      <c r="A3" s="4" t="s">
        <v>18</v>
      </c>
    </row>
    <row r="4" spans="1:12">
      <c r="A4" s="4" t="s">
        <v>392</v>
      </c>
    </row>
    <row r="7" spans="1:12">
      <c r="A7" s="17" t="s">
        <v>27</v>
      </c>
      <c r="B7" s="17" t="s">
        <v>24</v>
      </c>
      <c r="C7" s="17" t="s">
        <v>25</v>
      </c>
      <c r="D7" s="17" t="s">
        <v>26</v>
      </c>
    </row>
    <row r="8" spans="1:12" ht="51">
      <c r="A8" s="155">
        <v>27</v>
      </c>
      <c r="B8" s="11" t="s">
        <v>376</v>
      </c>
      <c r="C8" s="196">
        <f>+F19</f>
        <v>376568</v>
      </c>
      <c r="D8" s="11" t="s">
        <v>379</v>
      </c>
      <c r="H8" s="20"/>
      <c r="I8" s="145"/>
      <c r="K8" s="144"/>
      <c r="L8" s="144"/>
    </row>
    <row r="9" spans="1:12" ht="38.25">
      <c r="A9" s="155"/>
      <c r="B9" s="11" t="s">
        <v>377</v>
      </c>
      <c r="C9" s="11" t="s">
        <v>278</v>
      </c>
      <c r="D9" s="11" t="s">
        <v>378</v>
      </c>
      <c r="H9" s="20"/>
      <c r="I9" s="144"/>
      <c r="J9" s="144"/>
      <c r="K9" s="144"/>
      <c r="L9" s="144"/>
    </row>
    <row r="10" spans="1:12" ht="63.75">
      <c r="A10" s="155">
        <v>28</v>
      </c>
      <c r="B10" s="11" t="s">
        <v>374</v>
      </c>
      <c r="C10" s="11" t="s">
        <v>278</v>
      </c>
      <c r="D10" s="11" t="s">
        <v>390</v>
      </c>
      <c r="H10" s="20"/>
      <c r="I10" s="145"/>
      <c r="J10" s="144"/>
      <c r="K10" s="144"/>
      <c r="L10" s="144"/>
    </row>
    <row r="11" spans="1:12" ht="51">
      <c r="A11" s="155">
        <v>29</v>
      </c>
      <c r="B11" s="11" t="s">
        <v>375</v>
      </c>
      <c r="C11" s="11" t="s">
        <v>278</v>
      </c>
      <c r="D11" s="11" t="s">
        <v>391</v>
      </c>
      <c r="H11" s="20"/>
      <c r="I11" s="145"/>
      <c r="J11" s="144"/>
      <c r="K11" s="144"/>
      <c r="L11" s="144"/>
    </row>
    <row r="12" spans="1:12">
      <c r="A12" s="16"/>
      <c r="B12" s="16"/>
      <c r="C12" s="16"/>
      <c r="D12" s="16"/>
    </row>
    <row r="15" spans="1:12">
      <c r="B15" s="156" t="s">
        <v>380</v>
      </c>
    </row>
    <row r="16" spans="1:12" s="197" customFormat="1" ht="51">
      <c r="B16" s="18" t="s">
        <v>381</v>
      </c>
      <c r="C16" s="18" t="s">
        <v>382</v>
      </c>
      <c r="D16" s="18" t="s">
        <v>383</v>
      </c>
      <c r="E16" s="18" t="s">
        <v>384</v>
      </c>
      <c r="F16" s="18" t="s">
        <v>149</v>
      </c>
      <c r="G16" s="18" t="s">
        <v>387</v>
      </c>
    </row>
    <row r="17" spans="2:7">
      <c r="B17" s="52" t="s">
        <v>385</v>
      </c>
      <c r="C17" s="194">
        <v>120000</v>
      </c>
      <c r="D17" s="194">
        <f>+C17*2%</f>
        <v>2400</v>
      </c>
      <c r="E17" s="194">
        <f>+D17/2</f>
        <v>1200</v>
      </c>
      <c r="F17" s="194">
        <f>SUM(C17:E17)</f>
        <v>123600</v>
      </c>
      <c r="G17" s="194" t="s">
        <v>388</v>
      </c>
    </row>
    <row r="18" spans="2:7">
      <c r="B18" s="16" t="s">
        <v>386</v>
      </c>
      <c r="C18" s="100">
        <v>245600</v>
      </c>
      <c r="D18" s="100">
        <f>+C18*2%</f>
        <v>4912</v>
      </c>
      <c r="E18" s="100">
        <f>+D18/2</f>
        <v>2456</v>
      </c>
      <c r="F18" s="100">
        <f t="shared" ref="F18:F19" si="0">SUM(C18:E18)</f>
        <v>252968</v>
      </c>
      <c r="G18" s="198" t="s">
        <v>389</v>
      </c>
    </row>
    <row r="19" spans="2:7">
      <c r="B19" s="16"/>
      <c r="C19" s="195">
        <f>SUM(C17:C18)</f>
        <v>365600</v>
      </c>
      <c r="D19" s="195">
        <f t="shared" ref="D19:E19" si="1">SUM(D17:D18)</f>
        <v>7312</v>
      </c>
      <c r="E19" s="195">
        <f t="shared" si="1"/>
        <v>3656</v>
      </c>
      <c r="F19" s="195">
        <f t="shared" si="0"/>
        <v>376568</v>
      </c>
      <c r="G19" s="195"/>
    </row>
  </sheetData>
  <pageMargins left="0.70866141732283472" right="0.39370078740157483" top="0.39370078740157483" bottom="0.39370078740157483" header="0.31496062992125984" footer="0.31496062992125984"/>
  <pageSetup paperSize="9" scale="97" orientation="landscape" verticalDpi="0"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sheetPr>
    <pageSetUpPr fitToPage="1"/>
  </sheetPr>
  <dimension ref="A1:I29"/>
  <sheetViews>
    <sheetView zoomScaleNormal="100" workbookViewId="0">
      <selection activeCell="B6" sqref="B6"/>
    </sheetView>
  </sheetViews>
  <sheetFormatPr defaultRowHeight="12.75"/>
  <cols>
    <col min="1" max="1" width="9" style="29"/>
    <col min="2" max="2" width="36.5" style="29" customWidth="1"/>
    <col min="3" max="3" width="15.5" style="29" customWidth="1"/>
    <col min="4" max="4" width="13" style="29" customWidth="1"/>
    <col min="5" max="5" width="10.625" style="29" customWidth="1"/>
    <col min="6" max="6" width="15.75" style="29" customWidth="1"/>
    <col min="7" max="7" width="16.625" style="29" customWidth="1"/>
    <col min="8" max="16384" width="9" style="29"/>
  </cols>
  <sheetData>
    <row r="1" spans="1:7">
      <c r="A1" s="19" t="s">
        <v>12</v>
      </c>
    </row>
    <row r="2" spans="1:7">
      <c r="A2" s="19" t="s">
        <v>17</v>
      </c>
    </row>
    <row r="3" spans="1:7">
      <c r="A3" s="4" t="s">
        <v>18</v>
      </c>
    </row>
    <row r="4" spans="1:7">
      <c r="A4" s="4" t="s">
        <v>429</v>
      </c>
    </row>
    <row r="6" spans="1:7">
      <c r="A6" s="17" t="s">
        <v>27</v>
      </c>
      <c r="B6" s="17" t="s">
        <v>24</v>
      </c>
      <c r="C6" s="17" t="s">
        <v>25</v>
      </c>
      <c r="D6" s="17" t="s">
        <v>26</v>
      </c>
    </row>
    <row r="7" spans="1:7" ht="63.75">
      <c r="A7" s="46">
        <v>30</v>
      </c>
      <c r="B7" s="140" t="s">
        <v>396</v>
      </c>
      <c r="C7" s="199" t="s">
        <v>226</v>
      </c>
      <c r="D7" s="140" t="s">
        <v>318</v>
      </c>
    </row>
    <row r="9" spans="1:7">
      <c r="A9" s="291" t="s">
        <v>589</v>
      </c>
      <c r="B9" s="291"/>
      <c r="C9" s="291"/>
      <c r="D9" s="291"/>
      <c r="E9" s="291"/>
      <c r="F9" s="291"/>
      <c r="G9" s="291"/>
    </row>
    <row r="10" spans="1:7" ht="89.25">
      <c r="A10" s="200" t="s">
        <v>47</v>
      </c>
      <c r="B10" s="200" t="s">
        <v>397</v>
      </c>
      <c r="C10" s="200" t="s">
        <v>326</v>
      </c>
      <c r="D10" s="200" t="s">
        <v>398</v>
      </c>
      <c r="E10" s="200" t="s">
        <v>399</v>
      </c>
      <c r="F10" s="200" t="s">
        <v>400</v>
      </c>
      <c r="G10" s="200" t="s">
        <v>401</v>
      </c>
    </row>
    <row r="11" spans="1:7">
      <c r="A11" s="207">
        <v>1</v>
      </c>
      <c r="B11" s="208" t="s">
        <v>406</v>
      </c>
      <c r="C11" s="209" t="s">
        <v>407</v>
      </c>
      <c r="D11" s="210">
        <v>1500000</v>
      </c>
      <c r="E11" s="211" t="s">
        <v>57</v>
      </c>
      <c r="F11" s="210">
        <v>2500000</v>
      </c>
      <c r="G11" s="212" t="s">
        <v>57</v>
      </c>
    </row>
    <row r="12" spans="1:7">
      <c r="A12" s="202"/>
      <c r="B12" s="202"/>
      <c r="C12" s="202"/>
      <c r="D12" s="203"/>
      <c r="E12" s="203"/>
      <c r="F12" s="203"/>
      <c r="G12" s="202"/>
    </row>
    <row r="13" spans="1:7">
      <c r="A13" s="292" t="s">
        <v>402</v>
      </c>
      <c r="B13" s="292"/>
      <c r="C13" s="292"/>
      <c r="D13" s="292"/>
      <c r="E13" s="292"/>
      <c r="F13" s="292"/>
      <c r="G13" s="292"/>
    </row>
    <row r="14" spans="1:7" ht="89.25">
      <c r="A14" s="200" t="s">
        <v>47</v>
      </c>
      <c r="B14" s="200" t="s">
        <v>403</v>
      </c>
      <c r="C14" s="200" t="s">
        <v>326</v>
      </c>
      <c r="D14" s="200" t="s">
        <v>404</v>
      </c>
      <c r="E14" s="200" t="s">
        <v>400</v>
      </c>
      <c r="F14" s="200" t="s">
        <v>405</v>
      </c>
      <c r="G14" s="202"/>
    </row>
    <row r="15" spans="1:7">
      <c r="A15" s="204">
        <v>1</v>
      </c>
      <c r="B15" s="205" t="s">
        <v>408</v>
      </c>
      <c r="C15" s="206" t="s">
        <v>409</v>
      </c>
      <c r="D15" s="201">
        <v>500000</v>
      </c>
      <c r="E15" s="201">
        <v>2500000</v>
      </c>
      <c r="F15" s="201" t="s">
        <v>90</v>
      </c>
      <c r="G15" s="202"/>
    </row>
    <row r="17" spans="1:9">
      <c r="A17" s="156" t="s">
        <v>26</v>
      </c>
    </row>
    <row r="18" spans="1:9">
      <c r="A18" s="29" t="s">
        <v>410</v>
      </c>
    </row>
    <row r="19" spans="1:9" ht="51">
      <c r="A19" s="18" t="s">
        <v>47</v>
      </c>
      <c r="B19" s="18" t="s">
        <v>411</v>
      </c>
      <c r="C19" s="18" t="s">
        <v>412</v>
      </c>
      <c r="D19" s="18" t="s">
        <v>413</v>
      </c>
      <c r="E19" s="18" t="s">
        <v>414</v>
      </c>
      <c r="F19" s="18" t="s">
        <v>415</v>
      </c>
      <c r="G19" s="18" t="s">
        <v>416</v>
      </c>
      <c r="H19" s="18" t="s">
        <v>422</v>
      </c>
      <c r="I19" s="18" t="s">
        <v>423</v>
      </c>
    </row>
    <row r="20" spans="1:9">
      <c r="A20" s="129">
        <v>1</v>
      </c>
      <c r="B20" s="129" t="s">
        <v>406</v>
      </c>
      <c r="C20" s="213">
        <v>1000000</v>
      </c>
      <c r="D20" s="129">
        <v>1500000</v>
      </c>
      <c r="E20" s="129">
        <v>0</v>
      </c>
      <c r="F20" s="214">
        <f>+C20+D20-E20</f>
        <v>2500000</v>
      </c>
      <c r="G20" s="214">
        <f>+F20</f>
        <v>2500000</v>
      </c>
      <c r="H20" s="214" t="s">
        <v>424</v>
      </c>
      <c r="I20" s="214" t="s">
        <v>425</v>
      </c>
    </row>
    <row r="21" spans="1:9">
      <c r="A21" s="11">
        <v>2</v>
      </c>
      <c r="B21" s="11" t="s">
        <v>408</v>
      </c>
      <c r="C21" s="215">
        <v>2500000</v>
      </c>
      <c r="D21" s="216">
        <v>0</v>
      </c>
      <c r="E21" s="215">
        <v>500000</v>
      </c>
      <c r="F21" s="196">
        <f>+C21+D21-E21</f>
        <v>2000000</v>
      </c>
      <c r="G21" s="196">
        <f>+C21</f>
        <v>2500000</v>
      </c>
      <c r="H21" s="196" t="s">
        <v>426</v>
      </c>
      <c r="I21" s="196" t="s">
        <v>426</v>
      </c>
    </row>
    <row r="22" spans="1:9">
      <c r="A22" s="11"/>
      <c r="B22" s="11"/>
      <c r="C22" s="217"/>
      <c r="D22" s="217"/>
      <c r="E22" s="215"/>
      <c r="F22" s="217"/>
      <c r="G22" s="217"/>
      <c r="H22" s="217"/>
      <c r="I22" s="217"/>
    </row>
    <row r="23" spans="1:9">
      <c r="A23" s="140"/>
      <c r="B23" s="140"/>
      <c r="C23" s="218">
        <f>SUM(C20:C22)</f>
        <v>3500000</v>
      </c>
      <c r="D23" s="218">
        <f t="shared" ref="D23:E23" si="0">SUM(D20:D22)</f>
        <v>1500000</v>
      </c>
      <c r="E23" s="218">
        <f t="shared" si="0"/>
        <v>500000</v>
      </c>
      <c r="F23" s="199">
        <f>SUM(F20:F22)</f>
        <v>4500000</v>
      </c>
      <c r="G23" s="199"/>
      <c r="H23" s="199"/>
      <c r="I23" s="199"/>
    </row>
    <row r="24" spans="1:9">
      <c r="A24" s="29" t="s">
        <v>417</v>
      </c>
    </row>
    <row r="25" spans="1:9">
      <c r="A25" s="29" t="s">
        <v>418</v>
      </c>
    </row>
    <row r="26" spans="1:9">
      <c r="A26" s="29" t="s">
        <v>419</v>
      </c>
    </row>
    <row r="27" spans="1:9">
      <c r="A27" s="29" t="s">
        <v>420</v>
      </c>
    </row>
    <row r="28" spans="1:9">
      <c r="A28" s="29" t="s">
        <v>421</v>
      </c>
    </row>
    <row r="29" spans="1:9">
      <c r="A29" s="29" t="s">
        <v>427</v>
      </c>
    </row>
  </sheetData>
  <mergeCells count="2">
    <mergeCell ref="A9:G9"/>
    <mergeCell ref="A13:G13"/>
  </mergeCells>
  <pageMargins left="0.39370078740157483" right="0.39370078740157483" top="0.39370078740157483" bottom="0.39370078740157483" header="0.31496062992125984" footer="0.31496062992125984"/>
  <pageSetup paperSize="9" scale="87" orientation="landscape" verticalDpi="0" r:id="rId1"/>
</worksheet>
</file>

<file path=xl/worksheets/sheet16.xml><?xml version="1.0" encoding="utf-8"?>
<worksheet xmlns="http://schemas.openxmlformats.org/spreadsheetml/2006/main" xmlns:r="http://schemas.openxmlformats.org/officeDocument/2006/relationships">
  <sheetPr>
    <pageSetUpPr fitToPage="1"/>
  </sheetPr>
  <dimension ref="A1:I28"/>
  <sheetViews>
    <sheetView topLeftCell="A19" zoomScaleNormal="100" workbookViewId="0">
      <selection activeCell="B6" sqref="B6"/>
    </sheetView>
  </sheetViews>
  <sheetFormatPr defaultRowHeight="12.75"/>
  <cols>
    <col min="1" max="1" width="9" style="29"/>
    <col min="2" max="2" width="19" style="29" customWidth="1"/>
    <col min="3" max="3" width="12.25" style="29" bestFit="1" customWidth="1"/>
    <col min="4" max="4" width="22.625" style="29" customWidth="1"/>
    <col min="5" max="5" width="12.25" style="29" bestFit="1" customWidth="1"/>
    <col min="6" max="6" width="10.625" style="29" bestFit="1" customWidth="1"/>
    <col min="7" max="7" width="12.25" style="29" bestFit="1" customWidth="1"/>
    <col min="8" max="8" width="29.625" style="29" bestFit="1" customWidth="1"/>
    <col min="9" max="16384" width="9" style="29"/>
  </cols>
  <sheetData>
    <row r="1" spans="1:9">
      <c r="A1" s="19" t="s">
        <v>12</v>
      </c>
    </row>
    <row r="2" spans="1:9">
      <c r="A2" s="19" t="s">
        <v>17</v>
      </c>
    </row>
    <row r="3" spans="1:9">
      <c r="A3" s="4" t="s">
        <v>18</v>
      </c>
    </row>
    <row r="4" spans="1:9">
      <c r="A4" s="4" t="s">
        <v>431</v>
      </c>
    </row>
    <row r="6" spans="1:9">
      <c r="A6" s="17" t="s">
        <v>27</v>
      </c>
      <c r="B6" s="314" t="s">
        <v>24</v>
      </c>
      <c r="C6" s="314"/>
      <c r="D6" s="314"/>
      <c r="E6" s="17" t="s">
        <v>25</v>
      </c>
      <c r="F6" s="312" t="s">
        <v>26</v>
      </c>
      <c r="G6" s="312"/>
      <c r="H6" s="312"/>
    </row>
    <row r="7" spans="1:9" ht="30.75" customHeight="1">
      <c r="A7" s="46">
        <v>32</v>
      </c>
      <c r="B7" s="313" t="s">
        <v>432</v>
      </c>
      <c r="C7" s="313"/>
      <c r="D7" s="313"/>
      <c r="E7" s="199"/>
      <c r="F7" s="313" t="s">
        <v>318</v>
      </c>
      <c r="G7" s="313"/>
      <c r="H7" s="313"/>
    </row>
    <row r="8" spans="1:9" ht="48" customHeight="1">
      <c r="A8" s="46">
        <v>32</v>
      </c>
      <c r="B8" s="313" t="s">
        <v>458</v>
      </c>
      <c r="C8" s="313"/>
      <c r="D8" s="313"/>
      <c r="E8" s="199" t="s">
        <v>100</v>
      </c>
      <c r="F8" s="313" t="s">
        <v>459</v>
      </c>
      <c r="G8" s="313"/>
      <c r="H8" s="313"/>
    </row>
    <row r="9" spans="1:9" ht="41.25" customHeight="1">
      <c r="A9" s="46">
        <v>32</v>
      </c>
      <c r="B9" s="313" t="s">
        <v>460</v>
      </c>
      <c r="C9" s="313"/>
      <c r="D9" s="313"/>
      <c r="E9" s="199" t="s">
        <v>100</v>
      </c>
      <c r="F9" s="313" t="s">
        <v>461</v>
      </c>
      <c r="G9" s="313"/>
      <c r="H9" s="313"/>
    </row>
    <row r="10" spans="1:9" ht="45" customHeight="1">
      <c r="A10" s="46">
        <v>32</v>
      </c>
      <c r="B10" s="313" t="s">
        <v>462</v>
      </c>
      <c r="C10" s="313"/>
      <c r="D10" s="313"/>
      <c r="E10" s="199" t="s">
        <v>100</v>
      </c>
      <c r="F10" s="313" t="s">
        <v>463</v>
      </c>
      <c r="G10" s="313"/>
      <c r="H10" s="313"/>
    </row>
    <row r="11" spans="1:9" ht="57" customHeight="1">
      <c r="A11" s="46">
        <v>32</v>
      </c>
      <c r="B11" s="313" t="s">
        <v>464</v>
      </c>
      <c r="C11" s="313"/>
      <c r="D11" s="313"/>
      <c r="E11" s="199" t="s">
        <v>100</v>
      </c>
      <c r="F11" s="313" t="s">
        <v>461</v>
      </c>
      <c r="G11" s="313"/>
      <c r="H11" s="313"/>
    </row>
    <row r="13" spans="1:9" ht="63.75">
      <c r="A13" s="226" t="s">
        <v>433</v>
      </c>
      <c r="B13" s="226" t="s">
        <v>434</v>
      </c>
      <c r="C13" s="226" t="s">
        <v>275</v>
      </c>
      <c r="D13" s="226" t="s">
        <v>447</v>
      </c>
      <c r="E13" s="226" t="s">
        <v>435</v>
      </c>
      <c r="F13" s="226" t="s">
        <v>436</v>
      </c>
      <c r="G13" s="226" t="s">
        <v>448</v>
      </c>
      <c r="H13" s="226" t="s">
        <v>449</v>
      </c>
      <c r="I13" s="226" t="s">
        <v>450</v>
      </c>
    </row>
    <row r="14" spans="1:9">
      <c r="A14" s="221" t="s">
        <v>437</v>
      </c>
      <c r="B14" s="221" t="s">
        <v>438</v>
      </c>
      <c r="C14" s="222">
        <v>13374335</v>
      </c>
      <c r="D14" s="222">
        <v>13374335</v>
      </c>
      <c r="E14" s="222">
        <f>+C14-D14</f>
        <v>0</v>
      </c>
      <c r="F14" s="222">
        <v>0</v>
      </c>
      <c r="G14" s="222">
        <f t="shared" ref="G14:G23" si="0">+E14-F14</f>
        <v>0</v>
      </c>
      <c r="H14" s="222" t="s">
        <v>439</v>
      </c>
      <c r="I14" s="222" t="s">
        <v>451</v>
      </c>
    </row>
    <row r="15" spans="1:9">
      <c r="A15" s="221" t="s">
        <v>437</v>
      </c>
      <c r="B15" s="221" t="s">
        <v>440</v>
      </c>
      <c r="C15" s="223">
        <v>1192994</v>
      </c>
      <c r="D15" s="223"/>
      <c r="E15" s="223">
        <f>+C15-D15</f>
        <v>1192994</v>
      </c>
      <c r="F15" s="223">
        <v>0</v>
      </c>
      <c r="G15" s="223">
        <f t="shared" si="0"/>
        <v>1192994</v>
      </c>
      <c r="H15" s="223" t="s">
        <v>439</v>
      </c>
      <c r="I15" s="223" t="s">
        <v>451</v>
      </c>
    </row>
    <row r="16" spans="1:9">
      <c r="A16" s="221" t="s">
        <v>441</v>
      </c>
      <c r="B16" s="221" t="s">
        <v>438</v>
      </c>
      <c r="C16" s="223">
        <v>9985803</v>
      </c>
      <c r="D16" s="223">
        <v>716472</v>
      </c>
      <c r="E16" s="223">
        <f t="shared" ref="E16:E23" si="1">+C16-D16</f>
        <v>9269331</v>
      </c>
      <c r="F16" s="223">
        <f>+E16/2</f>
        <v>4634665.5</v>
      </c>
      <c r="G16" s="223">
        <f t="shared" si="0"/>
        <v>4634665.5</v>
      </c>
      <c r="H16" s="223" t="s">
        <v>442</v>
      </c>
      <c r="I16" s="223" t="s">
        <v>452</v>
      </c>
    </row>
    <row r="17" spans="1:9">
      <c r="A17" s="221" t="s">
        <v>441</v>
      </c>
      <c r="B17" s="221" t="s">
        <v>440</v>
      </c>
      <c r="C17" s="223">
        <v>725555</v>
      </c>
      <c r="D17" s="223"/>
      <c r="E17" s="223">
        <f t="shared" si="1"/>
        <v>725555</v>
      </c>
      <c r="F17" s="223">
        <v>0</v>
      </c>
      <c r="G17" s="223">
        <f t="shared" si="0"/>
        <v>725555</v>
      </c>
      <c r="H17" s="223" t="s">
        <v>442</v>
      </c>
      <c r="I17" s="223" t="s">
        <v>452</v>
      </c>
    </row>
    <row r="18" spans="1:9">
      <c r="A18" s="221" t="s">
        <v>443</v>
      </c>
      <c r="B18" s="221" t="s">
        <v>438</v>
      </c>
      <c r="C18" s="223">
        <v>14594045</v>
      </c>
      <c r="D18" s="223"/>
      <c r="E18" s="223">
        <f t="shared" si="1"/>
        <v>14594045</v>
      </c>
      <c r="F18" s="223">
        <f>+E18/2</f>
        <v>7297022.5</v>
      </c>
      <c r="G18" s="223">
        <f t="shared" si="0"/>
        <v>7297022.5</v>
      </c>
      <c r="H18" s="223" t="s">
        <v>444</v>
      </c>
      <c r="I18" s="223" t="s">
        <v>453</v>
      </c>
    </row>
    <row r="19" spans="1:9">
      <c r="A19" s="221" t="s">
        <v>443</v>
      </c>
      <c r="B19" s="221" t="s">
        <v>440</v>
      </c>
      <c r="C19" s="223">
        <v>619105</v>
      </c>
      <c r="D19" s="223"/>
      <c r="E19" s="223">
        <f t="shared" si="1"/>
        <v>619105</v>
      </c>
      <c r="F19" s="223">
        <v>0</v>
      </c>
      <c r="G19" s="223">
        <f t="shared" si="0"/>
        <v>619105</v>
      </c>
      <c r="H19" s="223" t="s">
        <v>444</v>
      </c>
      <c r="I19" s="223" t="s">
        <v>453</v>
      </c>
    </row>
    <row r="20" spans="1:9">
      <c r="A20" s="221" t="s">
        <v>445</v>
      </c>
      <c r="B20" s="221" t="s">
        <v>438</v>
      </c>
      <c r="C20" s="223">
        <v>15900547</v>
      </c>
      <c r="D20" s="223"/>
      <c r="E20" s="223">
        <f t="shared" si="1"/>
        <v>15900547</v>
      </c>
      <c r="F20" s="223">
        <v>0</v>
      </c>
      <c r="G20" s="223">
        <f t="shared" si="0"/>
        <v>15900547</v>
      </c>
      <c r="H20" s="223" t="s">
        <v>444</v>
      </c>
      <c r="I20" s="223" t="s">
        <v>454</v>
      </c>
    </row>
    <row r="21" spans="1:9">
      <c r="A21" s="221" t="s">
        <v>445</v>
      </c>
      <c r="B21" s="221" t="s">
        <v>440</v>
      </c>
      <c r="C21" s="223">
        <v>560579</v>
      </c>
      <c r="D21" s="223"/>
      <c r="E21" s="223">
        <f t="shared" si="1"/>
        <v>560579</v>
      </c>
      <c r="F21" s="223">
        <v>0</v>
      </c>
      <c r="G21" s="223">
        <f t="shared" si="0"/>
        <v>560579</v>
      </c>
      <c r="H21" s="223" t="s">
        <v>444</v>
      </c>
      <c r="I21" s="223" t="s">
        <v>454</v>
      </c>
    </row>
    <row r="22" spans="1:9">
      <c r="A22" s="221" t="s">
        <v>446</v>
      </c>
      <c r="B22" s="221" t="s">
        <v>438</v>
      </c>
      <c r="C22" s="223">
        <v>6535607</v>
      </c>
      <c r="D22" s="223"/>
      <c r="E22" s="223">
        <f t="shared" si="1"/>
        <v>6535607</v>
      </c>
      <c r="F22" s="223">
        <v>0</v>
      </c>
      <c r="G22" s="223">
        <f t="shared" si="0"/>
        <v>6535607</v>
      </c>
      <c r="H22" s="223" t="s">
        <v>442</v>
      </c>
      <c r="I22" s="223" t="s">
        <v>455</v>
      </c>
    </row>
    <row r="23" spans="1:9">
      <c r="A23" s="221" t="s">
        <v>446</v>
      </c>
      <c r="B23" s="221" t="s">
        <v>440</v>
      </c>
      <c r="C23" s="223">
        <v>337636</v>
      </c>
      <c r="D23" s="223"/>
      <c r="E23" s="223">
        <f t="shared" si="1"/>
        <v>337636</v>
      </c>
      <c r="F23" s="223">
        <v>0</v>
      </c>
      <c r="G23" s="223">
        <f t="shared" si="0"/>
        <v>337636</v>
      </c>
      <c r="H23" s="223" t="s">
        <v>442</v>
      </c>
      <c r="I23" s="223" t="s">
        <v>455</v>
      </c>
    </row>
    <row r="24" spans="1:9">
      <c r="A24" s="221"/>
      <c r="B24" s="221"/>
      <c r="C24" s="223"/>
      <c r="D24" s="223"/>
      <c r="E24" s="223"/>
      <c r="F24" s="223"/>
      <c r="G24" s="223"/>
      <c r="H24" s="223"/>
      <c r="I24" s="227"/>
    </row>
    <row r="25" spans="1:9">
      <c r="A25" s="224"/>
      <c r="B25" s="224"/>
      <c r="C25" s="225">
        <f>SUM(C14:C24)</f>
        <v>63826206</v>
      </c>
      <c r="D25" s="225">
        <f t="shared" ref="D25:G25" si="2">SUM(D14:D24)</f>
        <v>14090807</v>
      </c>
      <c r="E25" s="225">
        <f t="shared" si="2"/>
        <v>49735399</v>
      </c>
      <c r="F25" s="225">
        <f t="shared" si="2"/>
        <v>11931688</v>
      </c>
      <c r="G25" s="225">
        <f t="shared" si="2"/>
        <v>37803711</v>
      </c>
      <c r="H25" s="225"/>
      <c r="I25" s="220"/>
    </row>
    <row r="27" spans="1:9">
      <c r="A27" s="29" t="s">
        <v>456</v>
      </c>
    </row>
    <row r="28" spans="1:9">
      <c r="A28" s="29" t="s">
        <v>457</v>
      </c>
    </row>
  </sheetData>
  <mergeCells count="12">
    <mergeCell ref="F6:H6"/>
    <mergeCell ref="B6:D6"/>
    <mergeCell ref="B7:D7"/>
    <mergeCell ref="B8:D8"/>
    <mergeCell ref="B9:D9"/>
    <mergeCell ref="B10:D10"/>
    <mergeCell ref="B11:D11"/>
    <mergeCell ref="F11:H11"/>
    <mergeCell ref="F10:H10"/>
    <mergeCell ref="F9:H9"/>
    <mergeCell ref="F8:H8"/>
    <mergeCell ref="F7:H7"/>
  </mergeCells>
  <pageMargins left="0.70866141732283472" right="0.70866141732283472" top="0.74803149606299213" bottom="0.74803149606299213" header="0.31496062992125984" footer="0.31496062992125984"/>
  <pageSetup paperSize="9" scale="86" orientation="landscape" verticalDpi="0" r:id="rId1"/>
</worksheet>
</file>

<file path=xl/worksheets/sheet17.xml><?xml version="1.0" encoding="utf-8"?>
<worksheet xmlns="http://schemas.openxmlformats.org/spreadsheetml/2006/main" xmlns:r="http://schemas.openxmlformats.org/officeDocument/2006/relationships">
  <dimension ref="A1:D7"/>
  <sheetViews>
    <sheetView workbookViewId="0">
      <selection activeCell="B6" sqref="B6"/>
    </sheetView>
  </sheetViews>
  <sheetFormatPr defaultRowHeight="12.75"/>
  <cols>
    <col min="1" max="1" width="9" style="29"/>
    <col min="2" max="2" width="28.125" style="29" customWidth="1"/>
    <col min="3" max="3" width="14.625" style="29" customWidth="1"/>
    <col min="4" max="4" width="16.875" style="29" customWidth="1"/>
    <col min="5" max="16384" width="9" style="29"/>
  </cols>
  <sheetData>
    <row r="1" spans="1:4">
      <c r="A1" s="19" t="s">
        <v>12</v>
      </c>
    </row>
    <row r="2" spans="1:4">
      <c r="A2" s="19" t="s">
        <v>17</v>
      </c>
    </row>
    <row r="3" spans="1:4">
      <c r="A3" s="4" t="s">
        <v>18</v>
      </c>
    </row>
    <row r="4" spans="1:4">
      <c r="A4" s="4" t="s">
        <v>468</v>
      </c>
    </row>
    <row r="6" spans="1:4">
      <c r="A6" s="17" t="s">
        <v>27</v>
      </c>
      <c r="B6" s="17" t="s">
        <v>24</v>
      </c>
      <c r="C6" s="17" t="s">
        <v>25</v>
      </c>
      <c r="D6" s="17" t="s">
        <v>26</v>
      </c>
    </row>
    <row r="7" spans="1:4" ht="89.25">
      <c r="A7" s="46">
        <v>33</v>
      </c>
      <c r="B7" s="140" t="s">
        <v>465</v>
      </c>
      <c r="C7" s="199" t="s">
        <v>466</v>
      </c>
      <c r="D7" s="140" t="s">
        <v>467</v>
      </c>
    </row>
  </sheetData>
  <pageMargins left="0.7" right="0.7" top="0.75" bottom="0.75"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dimension ref="A1:J16"/>
  <sheetViews>
    <sheetView workbookViewId="0">
      <selection activeCell="D6" sqref="D6"/>
    </sheetView>
  </sheetViews>
  <sheetFormatPr defaultRowHeight="12.75"/>
  <cols>
    <col min="1" max="16384" width="9" style="29"/>
  </cols>
  <sheetData>
    <row r="1" spans="1:10">
      <c r="A1" s="19" t="s">
        <v>12</v>
      </c>
    </row>
    <row r="2" spans="1:10">
      <c r="A2" s="19" t="s">
        <v>17</v>
      </c>
    </row>
    <row r="3" spans="1:10">
      <c r="A3" s="4" t="s">
        <v>18</v>
      </c>
    </row>
    <row r="4" spans="1:10">
      <c r="A4" s="4" t="s">
        <v>489</v>
      </c>
    </row>
    <row r="10" spans="1:10">
      <c r="A10" s="293" t="s">
        <v>471</v>
      </c>
      <c r="B10" s="294"/>
      <c r="C10" s="294"/>
      <c r="D10" s="294"/>
      <c r="E10" s="294"/>
      <c r="F10" s="295"/>
      <c r="G10" s="7"/>
      <c r="H10" s="7"/>
      <c r="I10" s="7"/>
      <c r="J10" s="126"/>
    </row>
    <row r="11" spans="1:10" ht="165.75">
      <c r="A11" s="33" t="s">
        <v>472</v>
      </c>
      <c r="B11" s="34" t="s">
        <v>179</v>
      </c>
      <c r="C11" s="34" t="s">
        <v>274</v>
      </c>
      <c r="D11" s="34" t="s">
        <v>473</v>
      </c>
      <c r="E11" s="34" t="s">
        <v>474</v>
      </c>
      <c r="F11" s="34" t="s">
        <v>475</v>
      </c>
      <c r="G11" s="34" t="s">
        <v>476</v>
      </c>
      <c r="H11" s="34" t="s">
        <v>477</v>
      </c>
      <c r="I11" s="34" t="s">
        <v>478</v>
      </c>
      <c r="J11" s="34" t="s">
        <v>479</v>
      </c>
    </row>
    <row r="12" spans="1:10">
      <c r="A12" s="31">
        <v>-1</v>
      </c>
      <c r="B12" s="32">
        <v>-2</v>
      </c>
      <c r="C12" s="32">
        <v>-3</v>
      </c>
      <c r="D12" s="32">
        <v>-4</v>
      </c>
      <c r="E12" s="32">
        <v>-5</v>
      </c>
      <c r="F12" s="32">
        <v>-6</v>
      </c>
      <c r="G12" s="32">
        <v>-7</v>
      </c>
      <c r="H12" s="32">
        <v>-8</v>
      </c>
      <c r="I12" s="32">
        <v>-9</v>
      </c>
      <c r="J12" s="32">
        <v>-10</v>
      </c>
    </row>
    <row r="13" spans="1:10">
      <c r="A13" s="293" t="s">
        <v>480</v>
      </c>
      <c r="B13" s="294"/>
      <c r="C13" s="294"/>
      <c r="D13" s="294"/>
      <c r="E13" s="228"/>
      <c r="F13" s="117"/>
      <c r="G13" s="7"/>
      <c r="H13" s="7"/>
      <c r="I13" s="7"/>
      <c r="J13" s="126"/>
    </row>
    <row r="14" spans="1:10" ht="89.25">
      <c r="A14" s="33" t="s">
        <v>472</v>
      </c>
      <c r="B14" s="34" t="s">
        <v>481</v>
      </c>
      <c r="C14" s="34" t="s">
        <v>482</v>
      </c>
      <c r="D14" s="34" t="s">
        <v>483</v>
      </c>
      <c r="E14" s="293" t="s">
        <v>484</v>
      </c>
      <c r="F14" s="294"/>
      <c r="G14" s="294"/>
      <c r="H14" s="294"/>
      <c r="I14" s="294"/>
      <c r="J14" s="295"/>
    </row>
    <row r="15" spans="1:10">
      <c r="A15" s="293" t="s">
        <v>485</v>
      </c>
      <c r="B15" s="294"/>
      <c r="C15" s="294"/>
      <c r="D15" s="295"/>
      <c r="E15" s="141"/>
      <c r="F15" s="142"/>
      <c r="G15" s="142"/>
      <c r="H15" s="142"/>
      <c r="I15" s="142"/>
      <c r="J15" s="143"/>
    </row>
    <row r="16" spans="1:10" ht="89.25">
      <c r="A16" s="33" t="s">
        <v>472</v>
      </c>
      <c r="B16" s="34" t="s">
        <v>486</v>
      </c>
      <c r="C16" s="32" t="s">
        <v>487</v>
      </c>
      <c r="D16" s="229"/>
      <c r="E16" s="296" t="s">
        <v>488</v>
      </c>
      <c r="F16" s="297"/>
      <c r="G16" s="297"/>
      <c r="H16" s="297"/>
      <c r="I16" s="297"/>
      <c r="J16" s="298"/>
    </row>
  </sheetData>
  <mergeCells count="5">
    <mergeCell ref="A10:F10"/>
    <mergeCell ref="A13:D13"/>
    <mergeCell ref="E14:J14"/>
    <mergeCell ref="A15:D15"/>
    <mergeCell ref="E16:J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K30"/>
  <sheetViews>
    <sheetView workbookViewId="0">
      <selection activeCell="B6" sqref="B6"/>
    </sheetView>
  </sheetViews>
  <sheetFormatPr defaultRowHeight="12.75"/>
  <cols>
    <col min="1" max="16384" width="9" style="29"/>
  </cols>
  <sheetData>
    <row r="1" spans="1:11">
      <c r="A1" s="19" t="s">
        <v>12</v>
      </c>
    </row>
    <row r="2" spans="1:11">
      <c r="A2" s="19" t="s">
        <v>17</v>
      </c>
    </row>
    <row r="3" spans="1:11">
      <c r="A3" s="4" t="s">
        <v>18</v>
      </c>
    </row>
    <row r="4" spans="1:11">
      <c r="A4" s="4" t="s">
        <v>509</v>
      </c>
    </row>
    <row r="8" spans="1:11">
      <c r="A8" s="20">
        <v>35</v>
      </c>
      <c r="B8" s="293" t="s">
        <v>490</v>
      </c>
      <c r="C8" s="294"/>
      <c r="D8" s="294"/>
      <c r="E8" s="295"/>
      <c r="F8" s="302" t="s">
        <v>508</v>
      </c>
      <c r="G8" s="303"/>
      <c r="H8" s="303"/>
      <c r="I8" s="303"/>
      <c r="J8" s="303"/>
      <c r="K8" s="304"/>
    </row>
    <row r="9" spans="1:11">
      <c r="A9" s="20"/>
      <c r="B9" s="293" t="s">
        <v>491</v>
      </c>
      <c r="C9" s="294"/>
      <c r="D9" s="294"/>
      <c r="E9" s="295"/>
      <c r="F9" s="305"/>
      <c r="G9" s="306"/>
      <c r="H9" s="306"/>
      <c r="I9" s="306"/>
      <c r="J9" s="306"/>
      <c r="K9" s="307"/>
    </row>
    <row r="10" spans="1:11">
      <c r="A10" s="20"/>
      <c r="B10" s="293" t="s">
        <v>492</v>
      </c>
      <c r="C10" s="294"/>
      <c r="D10" s="294"/>
      <c r="E10" s="295"/>
      <c r="F10" s="305"/>
      <c r="G10" s="306"/>
      <c r="H10" s="306"/>
      <c r="I10" s="306"/>
      <c r="J10" s="306"/>
      <c r="K10" s="307"/>
    </row>
    <row r="11" spans="1:11">
      <c r="A11" s="20"/>
      <c r="B11" s="293" t="s">
        <v>493</v>
      </c>
      <c r="C11" s="294"/>
      <c r="D11" s="294"/>
      <c r="E11" s="295"/>
      <c r="F11" s="305"/>
      <c r="G11" s="306"/>
      <c r="H11" s="306"/>
      <c r="I11" s="306"/>
      <c r="J11" s="306"/>
      <c r="K11" s="307"/>
    </row>
    <row r="12" spans="1:11">
      <c r="A12" s="20"/>
      <c r="B12" s="293" t="s">
        <v>494</v>
      </c>
      <c r="C12" s="294"/>
      <c r="D12" s="294"/>
      <c r="E12" s="295"/>
      <c r="F12" s="305"/>
      <c r="G12" s="306"/>
      <c r="H12" s="306"/>
      <c r="I12" s="306"/>
      <c r="J12" s="306"/>
      <c r="K12" s="307"/>
    </row>
    <row r="13" spans="1:11">
      <c r="A13" s="20"/>
      <c r="B13" s="293" t="s">
        <v>495</v>
      </c>
      <c r="C13" s="294"/>
      <c r="D13" s="294"/>
      <c r="E13" s="295"/>
      <c r="F13" s="305"/>
      <c r="G13" s="306"/>
      <c r="H13" s="306"/>
      <c r="I13" s="306"/>
      <c r="J13" s="306"/>
      <c r="K13" s="307"/>
    </row>
    <row r="14" spans="1:11">
      <c r="A14" s="20"/>
      <c r="B14" s="293" t="s">
        <v>496</v>
      </c>
      <c r="C14" s="294"/>
      <c r="D14" s="294"/>
      <c r="E14" s="295"/>
      <c r="F14" s="305"/>
      <c r="G14" s="306"/>
      <c r="H14" s="306"/>
      <c r="I14" s="306"/>
      <c r="J14" s="306"/>
      <c r="K14" s="307"/>
    </row>
    <row r="15" spans="1:11">
      <c r="A15" s="20"/>
      <c r="B15" s="293" t="s">
        <v>497</v>
      </c>
      <c r="C15" s="294"/>
      <c r="D15" s="294"/>
      <c r="E15" s="295"/>
      <c r="F15" s="305"/>
      <c r="G15" s="306"/>
      <c r="H15" s="306"/>
      <c r="I15" s="306"/>
      <c r="J15" s="306"/>
      <c r="K15" s="307"/>
    </row>
    <row r="16" spans="1:11">
      <c r="A16" s="20"/>
      <c r="B16" s="293" t="s">
        <v>498</v>
      </c>
      <c r="C16" s="294"/>
      <c r="D16" s="294"/>
      <c r="E16" s="295"/>
      <c r="F16" s="305"/>
      <c r="G16" s="306"/>
      <c r="H16" s="306"/>
      <c r="I16" s="306"/>
      <c r="J16" s="306"/>
      <c r="K16" s="307"/>
    </row>
    <row r="17" spans="1:11">
      <c r="A17" s="20"/>
      <c r="B17" s="293" t="s">
        <v>492</v>
      </c>
      <c r="C17" s="294"/>
      <c r="D17" s="294"/>
      <c r="E17" s="295"/>
      <c r="F17" s="305"/>
      <c r="G17" s="306"/>
      <c r="H17" s="306"/>
      <c r="I17" s="306"/>
      <c r="J17" s="306"/>
      <c r="K17" s="307"/>
    </row>
    <row r="18" spans="1:11">
      <c r="A18" s="20"/>
      <c r="B18" s="293" t="s">
        <v>499</v>
      </c>
      <c r="C18" s="294"/>
      <c r="D18" s="294"/>
      <c r="E18" s="295"/>
      <c r="F18" s="305"/>
      <c r="G18" s="306"/>
      <c r="H18" s="306"/>
      <c r="I18" s="306"/>
      <c r="J18" s="306"/>
      <c r="K18" s="307"/>
    </row>
    <row r="19" spans="1:11">
      <c r="A19" s="20"/>
      <c r="B19" s="293" t="s">
        <v>500</v>
      </c>
      <c r="C19" s="294"/>
      <c r="D19" s="294"/>
      <c r="E19" s="295"/>
      <c r="F19" s="305"/>
      <c r="G19" s="306"/>
      <c r="H19" s="306"/>
      <c r="I19" s="306"/>
      <c r="J19" s="306"/>
      <c r="K19" s="307"/>
    </row>
    <row r="20" spans="1:11">
      <c r="A20" s="20"/>
      <c r="B20" s="293" t="s">
        <v>501</v>
      </c>
      <c r="C20" s="294"/>
      <c r="D20" s="294"/>
      <c r="E20" s="295"/>
      <c r="F20" s="305"/>
      <c r="G20" s="306"/>
      <c r="H20" s="306"/>
      <c r="I20" s="306"/>
      <c r="J20" s="306"/>
      <c r="K20" s="307"/>
    </row>
    <row r="21" spans="1:11">
      <c r="A21" s="20"/>
      <c r="B21" s="293" t="s">
        <v>502</v>
      </c>
      <c r="C21" s="294"/>
      <c r="D21" s="294"/>
      <c r="E21" s="295"/>
      <c r="F21" s="305"/>
      <c r="G21" s="306"/>
      <c r="H21" s="306"/>
      <c r="I21" s="306"/>
      <c r="J21" s="306"/>
      <c r="K21" s="307"/>
    </row>
    <row r="22" spans="1:11">
      <c r="A22" s="20"/>
      <c r="B22" s="293" t="s">
        <v>503</v>
      </c>
      <c r="C22" s="294"/>
      <c r="D22" s="294"/>
      <c r="E22" s="295"/>
      <c r="F22" s="305"/>
      <c r="G22" s="306"/>
      <c r="H22" s="306"/>
      <c r="I22" s="306"/>
      <c r="J22" s="306"/>
      <c r="K22" s="307"/>
    </row>
    <row r="23" spans="1:11">
      <c r="A23" s="20"/>
      <c r="B23" s="293" t="s">
        <v>504</v>
      </c>
      <c r="C23" s="294"/>
      <c r="D23" s="294"/>
      <c r="E23" s="295"/>
      <c r="F23" s="305"/>
      <c r="G23" s="306"/>
      <c r="H23" s="306"/>
      <c r="I23" s="306"/>
      <c r="J23" s="306"/>
      <c r="K23" s="307"/>
    </row>
    <row r="24" spans="1:11">
      <c r="A24" s="20"/>
      <c r="B24" s="293" t="s">
        <v>505</v>
      </c>
      <c r="C24" s="294"/>
      <c r="D24" s="294"/>
      <c r="E24" s="295"/>
      <c r="F24" s="305"/>
      <c r="G24" s="306"/>
      <c r="H24" s="306"/>
      <c r="I24" s="306"/>
      <c r="J24" s="306"/>
      <c r="K24" s="307"/>
    </row>
    <row r="25" spans="1:11">
      <c r="A25" s="20"/>
      <c r="B25" s="293" t="s">
        <v>498</v>
      </c>
      <c r="C25" s="294"/>
      <c r="D25" s="294"/>
      <c r="E25" s="295"/>
      <c r="F25" s="305"/>
      <c r="G25" s="306"/>
      <c r="H25" s="306"/>
      <c r="I25" s="306"/>
      <c r="J25" s="306"/>
      <c r="K25" s="307"/>
    </row>
    <row r="26" spans="1:11">
      <c r="A26" s="20"/>
      <c r="B26" s="293" t="s">
        <v>492</v>
      </c>
      <c r="C26" s="294"/>
      <c r="D26" s="294"/>
      <c r="E26" s="295"/>
      <c r="F26" s="305"/>
      <c r="G26" s="306"/>
      <c r="H26" s="306"/>
      <c r="I26" s="306"/>
      <c r="J26" s="306"/>
      <c r="K26" s="307"/>
    </row>
    <row r="27" spans="1:11">
      <c r="A27" s="20"/>
      <c r="B27" s="293" t="s">
        <v>506</v>
      </c>
      <c r="C27" s="294"/>
      <c r="D27" s="294"/>
      <c r="E27" s="295"/>
      <c r="F27" s="305"/>
      <c r="G27" s="306"/>
      <c r="H27" s="306"/>
      <c r="I27" s="306"/>
      <c r="J27" s="306"/>
      <c r="K27" s="307"/>
    </row>
    <row r="28" spans="1:11">
      <c r="A28" s="20"/>
      <c r="B28" s="293" t="s">
        <v>500</v>
      </c>
      <c r="C28" s="294"/>
      <c r="D28" s="294"/>
      <c r="E28" s="295"/>
      <c r="F28" s="305"/>
      <c r="G28" s="306"/>
      <c r="H28" s="306"/>
      <c r="I28" s="306"/>
      <c r="J28" s="306"/>
      <c r="K28" s="307"/>
    </row>
    <row r="29" spans="1:11">
      <c r="A29" s="20"/>
      <c r="B29" s="293" t="s">
        <v>501</v>
      </c>
      <c r="C29" s="294"/>
      <c r="D29" s="294"/>
      <c r="E29" s="295"/>
      <c r="F29" s="305"/>
      <c r="G29" s="306"/>
      <c r="H29" s="306"/>
      <c r="I29" s="306"/>
      <c r="J29" s="306"/>
      <c r="K29" s="307"/>
    </row>
    <row r="30" spans="1:11">
      <c r="A30" s="20"/>
      <c r="B30" s="299" t="s">
        <v>507</v>
      </c>
      <c r="C30" s="300"/>
      <c r="D30" s="300"/>
      <c r="E30" s="301"/>
      <c r="F30" s="305"/>
      <c r="G30" s="306"/>
      <c r="H30" s="306"/>
      <c r="I30" s="306"/>
      <c r="J30" s="306"/>
      <c r="K30" s="307"/>
    </row>
  </sheetData>
  <mergeCells count="24">
    <mergeCell ref="B22:E22"/>
    <mergeCell ref="B8:E8"/>
    <mergeCell ref="F8:K30"/>
    <mergeCell ref="B9:E9"/>
    <mergeCell ref="B10:E10"/>
    <mergeCell ref="B11:E11"/>
    <mergeCell ref="B12:E12"/>
    <mergeCell ref="B13:E13"/>
    <mergeCell ref="B14:E14"/>
    <mergeCell ref="B15:E15"/>
    <mergeCell ref="B16:E16"/>
    <mergeCell ref="B17:E17"/>
    <mergeCell ref="B18:E18"/>
    <mergeCell ref="B19:E19"/>
    <mergeCell ref="B20:E20"/>
    <mergeCell ref="B21:E21"/>
    <mergeCell ref="B29:E29"/>
    <mergeCell ref="B30:E30"/>
    <mergeCell ref="B23:E23"/>
    <mergeCell ref="B24:E24"/>
    <mergeCell ref="B25:E25"/>
    <mergeCell ref="B26:E26"/>
    <mergeCell ref="B27:E27"/>
    <mergeCell ref="B28:E28"/>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A12"/>
  <sheetViews>
    <sheetView workbookViewId="0">
      <selection activeCell="B6" sqref="B6"/>
    </sheetView>
  </sheetViews>
  <sheetFormatPr defaultRowHeight="12.75"/>
  <cols>
    <col min="1" max="16384" width="9" style="29"/>
  </cols>
  <sheetData>
    <row r="1" spans="1:1">
      <c r="A1" s="2" t="s">
        <v>12</v>
      </c>
    </row>
    <row r="2" spans="1:1">
      <c r="A2" s="2" t="s">
        <v>17</v>
      </c>
    </row>
    <row r="3" spans="1:1">
      <c r="A3" s="4" t="s">
        <v>18</v>
      </c>
    </row>
    <row r="4" spans="1:1">
      <c r="A4" s="4" t="s">
        <v>569</v>
      </c>
    </row>
    <row r="6" spans="1:1">
      <c r="A6" s="29" t="s">
        <v>570</v>
      </c>
    </row>
    <row r="8" spans="1:1">
      <c r="A8" s="29" t="s">
        <v>571</v>
      </c>
    </row>
    <row r="10" spans="1:1">
      <c r="A10" s="29" t="s">
        <v>572</v>
      </c>
    </row>
    <row r="12" spans="1:1">
      <c r="A12" s="29" t="s">
        <v>573</v>
      </c>
    </row>
  </sheetData>
  <pageMargins left="0.7" right="0.7" top="0.75" bottom="0.75"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dimension ref="A1:D23"/>
  <sheetViews>
    <sheetView topLeftCell="A2" zoomScale="115" zoomScaleNormal="115" workbookViewId="0">
      <selection activeCell="B6" sqref="B6"/>
    </sheetView>
  </sheetViews>
  <sheetFormatPr defaultRowHeight="12.75"/>
  <cols>
    <col min="1" max="1" width="9" style="29"/>
    <col min="2" max="2" width="46.625" style="29" customWidth="1"/>
    <col min="3" max="3" width="9" style="29" customWidth="1"/>
    <col min="4" max="4" width="21.5" style="29" customWidth="1"/>
    <col min="5" max="16384" width="9" style="29"/>
  </cols>
  <sheetData>
    <row r="1" spans="1:4">
      <c r="A1" s="19" t="s">
        <v>12</v>
      </c>
    </row>
    <row r="2" spans="1:4">
      <c r="A2" s="19" t="s">
        <v>17</v>
      </c>
    </row>
    <row r="3" spans="1:4">
      <c r="A3" s="4" t="s">
        <v>18</v>
      </c>
    </row>
    <row r="4" spans="1:4">
      <c r="A4" s="4" t="s">
        <v>512</v>
      </c>
    </row>
    <row r="5" spans="1:4">
      <c r="A5" s="17" t="s">
        <v>27</v>
      </c>
      <c r="B5" s="17" t="s">
        <v>24</v>
      </c>
      <c r="C5" s="17" t="s">
        <v>25</v>
      </c>
      <c r="D5" s="17" t="s">
        <v>26</v>
      </c>
    </row>
    <row r="6" spans="1:4" ht="25.5">
      <c r="A6" s="44">
        <v>36</v>
      </c>
      <c r="B6" s="129" t="s">
        <v>513</v>
      </c>
      <c r="C6" s="214"/>
      <c r="D6" s="129" t="s">
        <v>318</v>
      </c>
    </row>
    <row r="7" spans="1:4">
      <c r="A7" s="155"/>
      <c r="B7" s="11" t="s">
        <v>514</v>
      </c>
      <c r="C7" s="196"/>
      <c r="D7" s="11"/>
    </row>
    <row r="8" spans="1:4">
      <c r="A8" s="155"/>
      <c r="B8" s="11" t="s">
        <v>515</v>
      </c>
      <c r="C8" s="196"/>
      <c r="D8" s="11"/>
    </row>
    <row r="9" spans="1:4">
      <c r="A9" s="155"/>
      <c r="B9" s="11" t="s">
        <v>516</v>
      </c>
      <c r="C9" s="196"/>
      <c r="D9" s="11"/>
    </row>
    <row r="10" spans="1:4">
      <c r="A10" s="155"/>
      <c r="B10" s="11" t="s">
        <v>517</v>
      </c>
      <c r="C10" s="196"/>
      <c r="D10" s="11"/>
    </row>
    <row r="11" spans="1:4">
      <c r="A11" s="230"/>
      <c r="B11" s="233" t="s">
        <v>518</v>
      </c>
      <c r="C11" s="231"/>
      <c r="D11" s="30"/>
    </row>
    <row r="14" spans="1:4">
      <c r="B14" s="140" t="s">
        <v>80</v>
      </c>
      <c r="C14" s="140" t="s">
        <v>519</v>
      </c>
    </row>
    <row r="15" spans="1:4">
      <c r="B15" s="193" t="s">
        <v>520</v>
      </c>
      <c r="C15" s="194">
        <v>1500000</v>
      </c>
      <c r="D15" s="29" t="s">
        <v>590</v>
      </c>
    </row>
    <row r="16" spans="1:4">
      <c r="B16" s="52" t="s">
        <v>521</v>
      </c>
      <c r="C16" s="100">
        <f>+ROUNDUP(C15*17.647%,0)</f>
        <v>264705</v>
      </c>
    </row>
    <row r="17" spans="2:4">
      <c r="B17" s="52" t="s">
        <v>522</v>
      </c>
      <c r="C17" s="100">
        <f>+ROUNDUP(C16*10%,0)</f>
        <v>26471</v>
      </c>
    </row>
    <row r="18" spans="2:4">
      <c r="B18" s="52" t="s">
        <v>523</v>
      </c>
      <c r="C18" s="100">
        <f>ROUNDUP((C16+C17)*3%,0)</f>
        <v>8736</v>
      </c>
    </row>
    <row r="19" spans="2:4">
      <c r="B19" s="51" t="s">
        <v>524</v>
      </c>
      <c r="C19" s="232">
        <f>+C16+C17+C18</f>
        <v>299912</v>
      </c>
    </row>
    <row r="21" spans="2:4">
      <c r="B21" s="51" t="s">
        <v>525</v>
      </c>
      <c r="C21" s="232">
        <f>+C19</f>
        <v>299912</v>
      </c>
      <c r="D21" s="29" t="s">
        <v>583</v>
      </c>
    </row>
    <row r="23" spans="2:4">
      <c r="B23" s="29" t="s">
        <v>526</v>
      </c>
    </row>
  </sheetData>
  <pageMargins left="0.7" right="0.7" top="0.75" bottom="0.75" header="0.3" footer="0.3"/>
  <pageSetup paperSize="9" orientation="landscape" verticalDpi="0" r:id="rId1"/>
</worksheet>
</file>

<file path=xl/worksheets/sheet21.xml><?xml version="1.0" encoding="utf-8"?>
<worksheet xmlns="http://schemas.openxmlformats.org/spreadsheetml/2006/main" xmlns:r="http://schemas.openxmlformats.org/officeDocument/2006/relationships">
  <dimension ref="A1:D9"/>
  <sheetViews>
    <sheetView workbookViewId="0">
      <selection activeCell="B6" sqref="B6"/>
    </sheetView>
  </sheetViews>
  <sheetFormatPr defaultRowHeight="12.75"/>
  <cols>
    <col min="1" max="1" width="9" style="29"/>
    <col min="2" max="2" width="28.125" style="29" customWidth="1"/>
    <col min="3" max="3" width="14.625" style="29" customWidth="1"/>
    <col min="4" max="4" width="16.875" style="29" customWidth="1"/>
    <col min="5" max="16384" width="9" style="29"/>
  </cols>
  <sheetData>
    <row r="1" spans="1:4">
      <c r="A1" s="19" t="s">
        <v>12</v>
      </c>
    </row>
    <row r="2" spans="1:4">
      <c r="A2" s="19" t="s">
        <v>17</v>
      </c>
    </row>
    <row r="3" spans="1:4">
      <c r="A3" s="4" t="s">
        <v>18</v>
      </c>
    </row>
    <row r="4" spans="1:4">
      <c r="A4" s="4" t="s">
        <v>582</v>
      </c>
    </row>
    <row r="6" spans="1:4">
      <c r="A6" s="17" t="s">
        <v>27</v>
      </c>
      <c r="B6" s="17" t="s">
        <v>24</v>
      </c>
      <c r="C6" s="17" t="s">
        <v>25</v>
      </c>
      <c r="D6" s="17" t="s">
        <v>26</v>
      </c>
    </row>
    <row r="7" spans="1:4" ht="76.5">
      <c r="A7" s="46">
        <v>37</v>
      </c>
      <c r="B7" s="140" t="s">
        <v>528</v>
      </c>
      <c r="C7" s="199" t="s">
        <v>57</v>
      </c>
      <c r="D7" s="140" t="s">
        <v>531</v>
      </c>
    </row>
    <row r="8" spans="1:4" ht="89.25">
      <c r="A8" s="46">
        <v>38</v>
      </c>
      <c r="B8" s="140" t="s">
        <v>529</v>
      </c>
      <c r="C8" s="199" t="s">
        <v>57</v>
      </c>
      <c r="D8" s="140" t="s">
        <v>532</v>
      </c>
    </row>
    <row r="9" spans="1:4" ht="127.5">
      <c r="A9" s="46">
        <v>39</v>
      </c>
      <c r="B9" s="140" t="s">
        <v>530</v>
      </c>
      <c r="C9" s="199" t="s">
        <v>57</v>
      </c>
      <c r="D9" s="140" t="s">
        <v>533</v>
      </c>
    </row>
  </sheetData>
  <pageMargins left="0.7" right="0.7" top="0.75" bottom="0.75" header="0.3" footer="0.3"/>
  <pageSetup paperSize="9" orientation="landscape" verticalDpi="0" r:id="rId1"/>
</worksheet>
</file>

<file path=xl/worksheets/sheet22.xml><?xml version="1.0" encoding="utf-8"?>
<worksheet xmlns="http://schemas.openxmlformats.org/spreadsheetml/2006/main" xmlns:r="http://schemas.openxmlformats.org/officeDocument/2006/relationships">
  <dimension ref="A1:E26"/>
  <sheetViews>
    <sheetView topLeftCell="A7" workbookViewId="0">
      <selection activeCell="B6" sqref="B6"/>
    </sheetView>
  </sheetViews>
  <sheetFormatPr defaultRowHeight="12.75"/>
  <cols>
    <col min="1" max="1" width="9" style="29"/>
    <col min="2" max="2" width="18.875" style="29" bestFit="1" customWidth="1"/>
    <col min="3" max="3" width="17.5" style="29" bestFit="1" customWidth="1"/>
    <col min="4" max="4" width="38" style="29" bestFit="1" customWidth="1"/>
    <col min="5" max="16384" width="9" style="29"/>
  </cols>
  <sheetData>
    <row r="1" spans="1:5">
      <c r="A1" s="19" t="s">
        <v>12</v>
      </c>
    </row>
    <row r="2" spans="1:5">
      <c r="A2" s="19" t="s">
        <v>17</v>
      </c>
    </row>
    <row r="3" spans="1:5">
      <c r="A3" s="4" t="s">
        <v>18</v>
      </c>
    </row>
    <row r="4" spans="1:5">
      <c r="A4" s="4" t="s">
        <v>538</v>
      </c>
    </row>
    <row r="6" spans="1:5">
      <c r="A6" s="235" t="s">
        <v>47</v>
      </c>
      <c r="B6" s="236" t="s">
        <v>539</v>
      </c>
      <c r="C6" s="236" t="s">
        <v>540</v>
      </c>
      <c r="D6" s="236" t="s">
        <v>556</v>
      </c>
      <c r="E6" s="255" t="s">
        <v>558</v>
      </c>
    </row>
    <row r="7" spans="1:5">
      <c r="A7" s="237"/>
      <c r="B7" s="237"/>
      <c r="C7" s="237"/>
      <c r="D7" s="237"/>
    </row>
    <row r="8" spans="1:5">
      <c r="A8" s="238">
        <v>1</v>
      </c>
      <c r="B8" s="239" t="s">
        <v>541</v>
      </c>
      <c r="C8" s="239" t="s">
        <v>542</v>
      </c>
      <c r="D8" s="240" t="s">
        <v>557</v>
      </c>
      <c r="E8" s="29" t="s">
        <v>559</v>
      </c>
    </row>
    <row r="9" spans="1:5">
      <c r="A9" s="238"/>
      <c r="B9" s="239"/>
      <c r="C9" s="239"/>
      <c r="D9" s="241"/>
    </row>
    <row r="10" spans="1:5">
      <c r="A10" s="238">
        <v>2</v>
      </c>
      <c r="B10" s="239" t="s">
        <v>543</v>
      </c>
      <c r="C10" s="238" t="s">
        <v>544</v>
      </c>
      <c r="D10" s="242">
        <f>+C23/C21</f>
        <v>9.0825620210338437E-2</v>
      </c>
      <c r="E10" s="29" t="s">
        <v>318</v>
      </c>
    </row>
    <row r="11" spans="1:5">
      <c r="A11" s="238"/>
      <c r="B11" s="239"/>
      <c r="C11" s="238"/>
      <c r="D11" s="241"/>
    </row>
    <row r="12" spans="1:5" ht="25.5">
      <c r="A12" s="243">
        <v>3</v>
      </c>
      <c r="B12" s="244" t="s">
        <v>545</v>
      </c>
      <c r="C12" s="245" t="s">
        <v>546</v>
      </c>
      <c r="D12" s="240" t="s">
        <v>65</v>
      </c>
      <c r="E12" s="29" t="s">
        <v>559</v>
      </c>
    </row>
    <row r="13" spans="1:5">
      <c r="A13" s="243"/>
      <c r="B13" s="244"/>
      <c r="C13" s="245"/>
      <c r="D13" s="241"/>
    </row>
    <row r="14" spans="1:5" ht="25.5">
      <c r="A14" s="246">
        <v>4</v>
      </c>
      <c r="B14" s="247" t="s">
        <v>547</v>
      </c>
      <c r="C14" s="247"/>
      <c r="D14" s="248" t="s">
        <v>65</v>
      </c>
      <c r="E14" s="29" t="s">
        <v>559</v>
      </c>
    </row>
    <row r="15" spans="1:5">
      <c r="A15" s="234"/>
      <c r="B15" s="234"/>
      <c r="C15" s="234"/>
      <c r="D15" s="234"/>
    </row>
    <row r="16" spans="1:5">
      <c r="A16" s="234"/>
      <c r="B16" s="234" t="s">
        <v>548</v>
      </c>
      <c r="C16" s="249" t="s">
        <v>7</v>
      </c>
      <c r="D16" s="234" t="s">
        <v>446</v>
      </c>
    </row>
    <row r="17" spans="1:4">
      <c r="A17" s="234"/>
      <c r="B17" s="234"/>
      <c r="C17" s="234"/>
      <c r="D17" s="234"/>
    </row>
    <row r="18" spans="1:4">
      <c r="A18" s="234"/>
      <c r="B18" s="250" t="s">
        <v>549</v>
      </c>
      <c r="C18" s="251">
        <v>0</v>
      </c>
      <c r="D18" s="252">
        <v>0</v>
      </c>
    </row>
    <row r="19" spans="1:4">
      <c r="A19" s="234"/>
      <c r="B19" s="250" t="s">
        <v>550</v>
      </c>
      <c r="C19" s="251">
        <v>0</v>
      </c>
      <c r="D19" s="252">
        <v>0</v>
      </c>
    </row>
    <row r="20" spans="1:4">
      <c r="A20" s="234"/>
      <c r="B20" s="250" t="s">
        <v>551</v>
      </c>
      <c r="C20" s="251">
        <v>0</v>
      </c>
      <c r="D20" s="252">
        <v>0</v>
      </c>
    </row>
    <row r="21" spans="1:4">
      <c r="A21" s="234"/>
      <c r="B21" s="234" t="s">
        <v>552</v>
      </c>
      <c r="C21" s="251">
        <v>24239317</v>
      </c>
      <c r="D21" s="252">
        <v>27465477</v>
      </c>
    </row>
    <row r="22" spans="1:4">
      <c r="A22" s="234"/>
      <c r="B22" s="234" t="s">
        <v>553</v>
      </c>
      <c r="C22" s="251">
        <v>0</v>
      </c>
      <c r="D22" s="251"/>
    </row>
    <row r="23" spans="1:4">
      <c r="A23" s="234"/>
      <c r="B23" s="234" t="s">
        <v>554</v>
      </c>
      <c r="C23" s="252">
        <v>2201551</v>
      </c>
      <c r="D23" s="252">
        <v>2526066</v>
      </c>
    </row>
    <row r="24" spans="1:4">
      <c r="A24" s="234"/>
      <c r="B24" s="234"/>
      <c r="C24" s="252"/>
      <c r="D24" s="252"/>
    </row>
    <row r="25" spans="1:4">
      <c r="A25" s="234"/>
      <c r="B25" s="234" t="s">
        <v>555</v>
      </c>
      <c r="C25" s="253"/>
      <c r="D25" s="234"/>
    </row>
    <row r="26" spans="1:4">
      <c r="A26" s="234"/>
      <c r="B26" s="234"/>
      <c r="C26" s="254">
        <f>C23/C21</f>
        <v>9.0825620210338437E-2</v>
      </c>
      <c r="D26" s="254">
        <f>D23/D21</f>
        <v>9.1972405940737897E-2</v>
      </c>
    </row>
  </sheetData>
  <pageMargins left="0.7" right="0.7" top="0.75" bottom="0.75" header="0.3" footer="0.3"/>
  <pageSetup paperSize="9" orientation="landscape" verticalDpi="0" r:id="rId1"/>
</worksheet>
</file>

<file path=xl/worksheets/sheet23.xml><?xml version="1.0" encoding="utf-8"?>
<worksheet xmlns="http://schemas.openxmlformats.org/spreadsheetml/2006/main" xmlns:r="http://schemas.openxmlformats.org/officeDocument/2006/relationships">
  <dimension ref="A1:D7"/>
  <sheetViews>
    <sheetView workbookViewId="0">
      <selection activeCell="B6" sqref="B6"/>
    </sheetView>
  </sheetViews>
  <sheetFormatPr defaultRowHeight="12.75"/>
  <cols>
    <col min="1" max="1" width="9" style="29"/>
    <col min="2" max="2" width="24" style="29" customWidth="1"/>
    <col min="3" max="3" width="9" style="29"/>
    <col min="4" max="4" width="19" style="29" customWidth="1"/>
    <col min="5" max="16384" width="9" style="29"/>
  </cols>
  <sheetData>
    <row r="1" spans="1:4">
      <c r="A1" s="19" t="s">
        <v>12</v>
      </c>
    </row>
    <row r="2" spans="1:4">
      <c r="A2" s="19" t="s">
        <v>17</v>
      </c>
    </row>
    <row r="3" spans="1:4">
      <c r="A3" s="4" t="s">
        <v>18</v>
      </c>
    </row>
    <row r="4" spans="1:4">
      <c r="A4" s="4" t="s">
        <v>563</v>
      </c>
    </row>
    <row r="6" spans="1:4">
      <c r="A6" s="17" t="s">
        <v>27</v>
      </c>
      <c r="B6" s="17" t="s">
        <v>24</v>
      </c>
      <c r="C6" s="17" t="s">
        <v>25</v>
      </c>
      <c r="D6" s="17" t="s">
        <v>26</v>
      </c>
    </row>
    <row r="7" spans="1:4" ht="89.25">
      <c r="A7" s="46">
        <v>41</v>
      </c>
      <c r="B7" s="140" t="s">
        <v>581</v>
      </c>
      <c r="C7" s="199" t="s">
        <v>57</v>
      </c>
      <c r="D7" s="140" t="s">
        <v>561</v>
      </c>
    </row>
  </sheetData>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H25"/>
  <sheetViews>
    <sheetView topLeftCell="A4" workbookViewId="0">
      <selection activeCell="B6" sqref="B6"/>
    </sheetView>
  </sheetViews>
  <sheetFormatPr defaultRowHeight="12.75"/>
  <cols>
    <col min="1" max="1" width="9" style="3"/>
    <col min="2" max="2" width="49.875" style="3" customWidth="1"/>
    <col min="3" max="3" width="33" style="3" customWidth="1"/>
    <col min="4" max="4" width="31.125" style="3" bestFit="1" customWidth="1"/>
    <col min="5" max="16384" width="9" style="3"/>
  </cols>
  <sheetData>
    <row r="1" spans="1:8">
      <c r="A1" s="2" t="s">
        <v>12</v>
      </c>
    </row>
    <row r="2" spans="1:8">
      <c r="A2" s="2" t="s">
        <v>17</v>
      </c>
    </row>
    <row r="3" spans="1:8">
      <c r="A3" s="4" t="s">
        <v>18</v>
      </c>
    </row>
    <row r="4" spans="1:8">
      <c r="A4" s="4" t="s">
        <v>36</v>
      </c>
    </row>
    <row r="5" spans="1:8">
      <c r="A5" s="4"/>
    </row>
    <row r="6" spans="1:8">
      <c r="A6" s="17" t="s">
        <v>27</v>
      </c>
      <c r="B6" s="17" t="s">
        <v>24</v>
      </c>
      <c r="C6" s="17" t="s">
        <v>25</v>
      </c>
      <c r="D6" s="17" t="s">
        <v>26</v>
      </c>
    </row>
    <row r="7" spans="1:8" ht="12.75" customHeight="1">
      <c r="A7" s="9">
        <v>1</v>
      </c>
      <c r="B7" s="10" t="s">
        <v>0</v>
      </c>
      <c r="C7" s="11" t="s">
        <v>12</v>
      </c>
      <c r="D7" s="12" t="s">
        <v>28</v>
      </c>
      <c r="E7" s="6"/>
      <c r="F7" s="6"/>
      <c r="G7" s="6"/>
      <c r="H7" s="6"/>
    </row>
    <row r="8" spans="1:8" ht="12.75" customHeight="1">
      <c r="A8" s="9"/>
      <c r="B8" s="10"/>
      <c r="C8" s="11"/>
      <c r="D8" s="12"/>
      <c r="E8" s="6"/>
      <c r="F8" s="6"/>
      <c r="G8" s="6"/>
      <c r="H8" s="6"/>
    </row>
    <row r="9" spans="1:8" ht="25.5">
      <c r="A9" s="13">
        <v>2</v>
      </c>
      <c r="B9" s="12" t="s">
        <v>1</v>
      </c>
      <c r="C9" s="12" t="s">
        <v>15</v>
      </c>
      <c r="D9" s="11" t="s">
        <v>29</v>
      </c>
      <c r="E9" s="6"/>
      <c r="F9" s="6"/>
      <c r="G9" s="6"/>
      <c r="H9" s="6"/>
    </row>
    <row r="10" spans="1:8">
      <c r="A10" s="13"/>
      <c r="B10" s="12"/>
      <c r="C10" s="12"/>
      <c r="D10" s="11"/>
      <c r="E10" s="6"/>
      <c r="F10" s="6"/>
      <c r="G10" s="6"/>
      <c r="H10" s="6"/>
    </row>
    <row r="11" spans="1:8">
      <c r="A11" s="13">
        <v>3</v>
      </c>
      <c r="B11" s="10" t="s">
        <v>2</v>
      </c>
      <c r="C11" s="10" t="s">
        <v>16</v>
      </c>
      <c r="D11" s="12" t="s">
        <v>30</v>
      </c>
      <c r="E11" s="5"/>
      <c r="F11" s="5"/>
      <c r="G11" s="5"/>
      <c r="H11" s="5"/>
    </row>
    <row r="12" spans="1:8">
      <c r="A12" s="13"/>
      <c r="B12" s="10"/>
      <c r="C12" s="10"/>
      <c r="D12" s="12"/>
      <c r="E12" s="5"/>
      <c r="F12" s="5"/>
      <c r="G12" s="5"/>
      <c r="H12" s="5"/>
    </row>
    <row r="13" spans="1:8" ht="51">
      <c r="A13" s="13">
        <v>4</v>
      </c>
      <c r="B13" s="11" t="s">
        <v>3</v>
      </c>
      <c r="C13" s="14" t="s">
        <v>19</v>
      </c>
      <c r="D13" s="12" t="s">
        <v>31</v>
      </c>
      <c r="E13" s="1"/>
      <c r="F13" s="1"/>
      <c r="G13" s="1"/>
      <c r="H13" s="7"/>
    </row>
    <row r="14" spans="1:8" ht="12.75" customHeight="1">
      <c r="A14" s="15"/>
      <c r="B14" s="11"/>
      <c r="C14" s="14" t="s">
        <v>20</v>
      </c>
      <c r="D14" s="12" t="s">
        <v>32</v>
      </c>
      <c r="E14" s="1"/>
      <c r="F14" s="1"/>
      <c r="G14" s="1"/>
      <c r="H14" s="7"/>
    </row>
    <row r="15" spans="1:8">
      <c r="A15" s="15"/>
      <c r="B15" s="11"/>
      <c r="C15" s="14" t="s">
        <v>21</v>
      </c>
      <c r="D15" s="12" t="s">
        <v>33</v>
      </c>
      <c r="E15" s="1"/>
      <c r="F15" s="1"/>
      <c r="G15" s="1"/>
      <c r="H15" s="7"/>
    </row>
    <row r="16" spans="1:8">
      <c r="A16" s="15"/>
      <c r="B16" s="11"/>
      <c r="C16" s="14" t="s">
        <v>22</v>
      </c>
      <c r="D16" s="12" t="s">
        <v>34</v>
      </c>
      <c r="E16" s="1"/>
      <c r="F16" s="1"/>
      <c r="G16" s="1"/>
      <c r="H16" s="7"/>
    </row>
    <row r="17" spans="1:8">
      <c r="A17" s="15"/>
      <c r="B17" s="11"/>
      <c r="C17" s="14"/>
      <c r="D17" s="12"/>
      <c r="E17" s="1"/>
      <c r="F17" s="1"/>
      <c r="G17" s="1"/>
      <c r="H17" s="7"/>
    </row>
    <row r="18" spans="1:8" ht="25.5">
      <c r="A18" s="15">
        <v>5</v>
      </c>
      <c r="B18" s="14" t="s">
        <v>4</v>
      </c>
      <c r="C18" s="14" t="s">
        <v>5</v>
      </c>
      <c r="D18" s="11" t="s">
        <v>35</v>
      </c>
      <c r="E18" s="1"/>
      <c r="F18" s="1"/>
      <c r="G18" s="1"/>
      <c r="H18" s="7"/>
    </row>
    <row r="19" spans="1:8">
      <c r="A19" s="15"/>
      <c r="B19" s="14"/>
      <c r="C19" s="14"/>
      <c r="D19" s="11"/>
      <c r="E19" s="1"/>
      <c r="F19" s="1"/>
      <c r="G19" s="1"/>
      <c r="H19" s="7"/>
    </row>
    <row r="20" spans="1:8" ht="12.75" customHeight="1">
      <c r="A20" s="15">
        <v>6</v>
      </c>
      <c r="B20" s="14" t="s">
        <v>6</v>
      </c>
      <c r="C20" s="14" t="s">
        <v>7</v>
      </c>
      <c r="D20" s="14"/>
      <c r="E20" s="1"/>
      <c r="F20" s="1"/>
      <c r="G20" s="1"/>
      <c r="H20" s="7"/>
    </row>
    <row r="21" spans="1:8" ht="12.75" customHeight="1">
      <c r="A21" s="15"/>
      <c r="B21" s="14"/>
      <c r="C21" s="14"/>
      <c r="D21" s="14"/>
      <c r="E21" s="1"/>
      <c r="F21" s="1"/>
      <c r="G21" s="1"/>
      <c r="H21" s="7"/>
    </row>
    <row r="22" spans="1:8" ht="12.75" customHeight="1">
      <c r="A22" s="15">
        <v>7</v>
      </c>
      <c r="B22" s="14" t="s">
        <v>8</v>
      </c>
      <c r="C22" s="14" t="s">
        <v>9</v>
      </c>
      <c r="D22" s="14"/>
      <c r="E22" s="1"/>
      <c r="F22" s="1"/>
      <c r="G22" s="1"/>
      <c r="H22" s="7"/>
    </row>
    <row r="23" spans="1:8" ht="12.75" customHeight="1">
      <c r="A23" s="15"/>
      <c r="B23" s="14"/>
      <c r="C23" s="14"/>
      <c r="D23" s="14"/>
      <c r="E23" s="1"/>
      <c r="F23" s="1"/>
      <c r="G23" s="1"/>
      <c r="H23" s="7"/>
    </row>
    <row r="24" spans="1:8" ht="25.5">
      <c r="A24" s="15">
        <v>8</v>
      </c>
      <c r="B24" s="11" t="s">
        <v>10</v>
      </c>
      <c r="C24" s="12" t="s">
        <v>11</v>
      </c>
      <c r="D24" s="12" t="s">
        <v>23</v>
      </c>
      <c r="E24" s="6"/>
      <c r="F24" s="6"/>
      <c r="G24" s="6"/>
      <c r="H24" s="8"/>
    </row>
    <row r="25" spans="1:8">
      <c r="A25" s="16"/>
      <c r="B25" s="16"/>
      <c r="C25" s="16"/>
      <c r="D25" s="16"/>
    </row>
  </sheetData>
  <pageMargins left="0.39370078740157483" right="0.39370078740157483" top="0.39370078740157483" bottom="0.3937007874015748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E21"/>
  <sheetViews>
    <sheetView workbookViewId="0">
      <selection activeCell="B6" sqref="B6"/>
    </sheetView>
  </sheetViews>
  <sheetFormatPr defaultRowHeight="12.75"/>
  <cols>
    <col min="1" max="1" width="5.125" style="29" customWidth="1"/>
    <col min="2" max="2" width="54.375" style="29" customWidth="1"/>
    <col min="3" max="3" width="19.5" style="29" bestFit="1" customWidth="1"/>
    <col min="4" max="4" width="16" style="29" bestFit="1" customWidth="1"/>
    <col min="5" max="16384" width="9" style="29"/>
  </cols>
  <sheetData>
    <row r="1" spans="1:5">
      <c r="A1" s="19" t="s">
        <v>12</v>
      </c>
    </row>
    <row r="2" spans="1:5">
      <c r="A2" s="19" t="s">
        <v>17</v>
      </c>
    </row>
    <row r="3" spans="1:5">
      <c r="A3" s="19" t="s">
        <v>18</v>
      </c>
    </row>
    <row r="4" spans="1:5">
      <c r="A4" s="19" t="s">
        <v>39</v>
      </c>
    </row>
    <row r="6" spans="1:5">
      <c r="A6" s="17" t="s">
        <v>27</v>
      </c>
      <c r="B6" s="17" t="s">
        <v>24</v>
      </c>
      <c r="C6" s="17" t="s">
        <v>25</v>
      </c>
      <c r="D6" s="17" t="s">
        <v>26</v>
      </c>
    </row>
    <row r="7" spans="1:5" ht="25.5">
      <c r="A7" s="261" t="s">
        <v>42</v>
      </c>
      <c r="B7" s="129" t="s">
        <v>40</v>
      </c>
      <c r="C7" s="129" t="s">
        <v>44</v>
      </c>
      <c r="D7" s="129" t="s">
        <v>46</v>
      </c>
    </row>
    <row r="8" spans="1:5" ht="38.25">
      <c r="A8" s="262" t="s">
        <v>43</v>
      </c>
      <c r="B8" s="30" t="s">
        <v>41</v>
      </c>
      <c r="C8" s="30" t="s">
        <v>45</v>
      </c>
      <c r="D8" s="30" t="s">
        <v>46</v>
      </c>
    </row>
    <row r="11" spans="1:5" ht="63.75">
      <c r="A11" s="18" t="s">
        <v>47</v>
      </c>
      <c r="B11" s="18" t="s">
        <v>48</v>
      </c>
      <c r="C11" s="18" t="s">
        <v>52</v>
      </c>
      <c r="D11" s="18" t="s">
        <v>53</v>
      </c>
      <c r="E11" s="18" t="s">
        <v>54</v>
      </c>
    </row>
    <row r="12" spans="1:5">
      <c r="A12" s="129">
        <v>1</v>
      </c>
      <c r="B12" s="129" t="s">
        <v>49</v>
      </c>
      <c r="C12" s="263">
        <v>0.35</v>
      </c>
      <c r="D12" s="129"/>
      <c r="E12" s="263">
        <f>+C12+D12</f>
        <v>0.35</v>
      </c>
    </row>
    <row r="13" spans="1:5">
      <c r="A13" s="11">
        <v>2</v>
      </c>
      <c r="B13" s="11" t="s">
        <v>50</v>
      </c>
      <c r="C13" s="217">
        <v>0.35</v>
      </c>
      <c r="D13" s="217">
        <v>-0.05</v>
      </c>
      <c r="E13" s="217">
        <f t="shared" ref="E13:E14" si="0">+C13+D13</f>
        <v>0.3</v>
      </c>
    </row>
    <row r="14" spans="1:5">
      <c r="A14" s="11">
        <v>3</v>
      </c>
      <c r="B14" s="11" t="s">
        <v>51</v>
      </c>
      <c r="C14" s="217">
        <v>0.3</v>
      </c>
      <c r="D14" s="217">
        <v>0.05</v>
      </c>
      <c r="E14" s="217">
        <f t="shared" si="0"/>
        <v>0.35</v>
      </c>
    </row>
    <row r="15" spans="1:5">
      <c r="A15" s="140"/>
      <c r="B15" s="140"/>
      <c r="C15" s="219">
        <f>SUM(C12:C14)</f>
        <v>1</v>
      </c>
      <c r="D15" s="219">
        <f t="shared" ref="D15:E15" si="1">SUM(D12:D14)</f>
        <v>0</v>
      </c>
      <c r="E15" s="219">
        <f t="shared" si="1"/>
        <v>0.99999999999999989</v>
      </c>
    </row>
    <row r="16" spans="1:5">
      <c r="A16" s="197"/>
      <c r="B16" s="197"/>
      <c r="C16" s="197"/>
      <c r="D16" s="197"/>
      <c r="E16" s="197"/>
    </row>
    <row r="17" spans="1:2">
      <c r="A17" s="156" t="s">
        <v>26</v>
      </c>
    </row>
    <row r="18" spans="1:2" ht="20.100000000000001" customHeight="1">
      <c r="A18" s="29">
        <v>1</v>
      </c>
      <c r="B18" s="29" t="s">
        <v>585</v>
      </c>
    </row>
    <row r="19" spans="1:2" ht="20.100000000000001" customHeight="1">
      <c r="A19" s="29">
        <v>2</v>
      </c>
      <c r="B19" s="29" t="s">
        <v>579</v>
      </c>
    </row>
    <row r="20" spans="1:2" ht="20.100000000000001" customHeight="1">
      <c r="A20" s="29">
        <v>3</v>
      </c>
      <c r="B20" s="29" t="s">
        <v>580</v>
      </c>
    </row>
    <row r="21" spans="1:2" ht="20.100000000000001" customHeight="1"/>
  </sheetData>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dimension ref="A1:D15"/>
  <sheetViews>
    <sheetView topLeftCell="A6" workbookViewId="0">
      <selection activeCell="B6" sqref="B6"/>
    </sheetView>
  </sheetViews>
  <sheetFormatPr defaultRowHeight="12.75"/>
  <cols>
    <col min="1" max="1" width="9" style="29"/>
    <col min="2" max="2" width="51.375" style="29" customWidth="1"/>
    <col min="3" max="3" width="29" style="29" customWidth="1"/>
    <col min="4" max="4" width="26" style="29" customWidth="1"/>
    <col min="5" max="16384" width="9" style="29"/>
  </cols>
  <sheetData>
    <row r="1" spans="1:4">
      <c r="A1" s="2" t="s">
        <v>12</v>
      </c>
    </row>
    <row r="2" spans="1:4">
      <c r="A2" s="2" t="s">
        <v>17</v>
      </c>
    </row>
    <row r="3" spans="1:4">
      <c r="A3" s="4" t="s">
        <v>18</v>
      </c>
    </row>
    <row r="4" spans="1:4">
      <c r="A4" s="4" t="s">
        <v>74</v>
      </c>
    </row>
    <row r="5" spans="1:4">
      <c r="A5" s="4"/>
    </row>
    <row r="6" spans="1:4">
      <c r="A6" s="17" t="s">
        <v>27</v>
      </c>
      <c r="B6" s="17" t="s">
        <v>24</v>
      </c>
      <c r="C6" s="17" t="s">
        <v>25</v>
      </c>
      <c r="D6" s="17" t="s">
        <v>26</v>
      </c>
    </row>
    <row r="7" spans="1:4" ht="63.75">
      <c r="A7" s="15">
        <v>10</v>
      </c>
      <c r="B7" s="21" t="s">
        <v>55</v>
      </c>
      <c r="C7" s="28" t="s">
        <v>66</v>
      </c>
      <c r="D7" s="11" t="s">
        <v>67</v>
      </c>
    </row>
    <row r="8" spans="1:4" ht="25.5">
      <c r="A8" s="15"/>
      <c r="B8" s="21" t="s">
        <v>56</v>
      </c>
      <c r="C8" s="22" t="s">
        <v>57</v>
      </c>
      <c r="D8" s="11" t="s">
        <v>68</v>
      </c>
    </row>
    <row r="9" spans="1:4">
      <c r="A9" s="15"/>
      <c r="B9" s="41"/>
      <c r="C9" s="22"/>
      <c r="D9" s="11"/>
    </row>
    <row r="10" spans="1:4" ht="63.75">
      <c r="A10" s="15">
        <v>11</v>
      </c>
      <c r="B10" s="21" t="s">
        <v>58</v>
      </c>
      <c r="C10" s="22" t="s">
        <v>59</v>
      </c>
      <c r="D10" s="11" t="s">
        <v>69</v>
      </c>
    </row>
    <row r="11" spans="1:4" ht="25.5">
      <c r="A11" s="15"/>
      <c r="B11" s="21" t="s">
        <v>60</v>
      </c>
      <c r="C11" s="264" t="s">
        <v>61</v>
      </c>
      <c r="D11" s="11" t="s">
        <v>70</v>
      </c>
    </row>
    <row r="12" spans="1:4" ht="63.75">
      <c r="A12" s="15"/>
      <c r="B12" s="21" t="s">
        <v>62</v>
      </c>
      <c r="C12" s="265"/>
      <c r="D12" s="11"/>
    </row>
    <row r="13" spans="1:4" ht="25.5">
      <c r="A13" s="15"/>
      <c r="B13" s="21" t="s">
        <v>63</v>
      </c>
      <c r="C13" s="24" t="s">
        <v>71</v>
      </c>
      <c r="D13" s="11" t="s">
        <v>72</v>
      </c>
    </row>
    <row r="14" spans="1:4">
      <c r="A14" s="15"/>
      <c r="B14" s="43"/>
      <c r="C14" s="23"/>
      <c r="D14" s="11"/>
    </row>
    <row r="15" spans="1:4" ht="51">
      <c r="A15" s="25">
        <v>12</v>
      </c>
      <c r="B15" s="26" t="s">
        <v>64</v>
      </c>
      <c r="C15" s="27" t="s">
        <v>65</v>
      </c>
      <c r="D15" s="30"/>
    </row>
  </sheetData>
  <mergeCells count="1">
    <mergeCell ref="C11:C12"/>
  </mergeCells>
  <pageMargins left="0.78740157480314965" right="0.39370078740157483" top="0.39370078740157483" bottom="0.3937007874015748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dimension ref="A1:G17"/>
  <sheetViews>
    <sheetView workbookViewId="0">
      <selection activeCell="B6" sqref="B6"/>
    </sheetView>
  </sheetViews>
  <sheetFormatPr defaultRowHeight="12.75"/>
  <cols>
    <col min="1" max="1" width="9" style="29"/>
    <col min="2" max="5" width="12.625" style="29" customWidth="1"/>
    <col min="6" max="6" width="33.125" style="29" customWidth="1"/>
    <col min="7" max="7" width="25.375" style="29" customWidth="1"/>
    <col min="8" max="16384" width="9" style="29"/>
  </cols>
  <sheetData>
    <row r="1" spans="1:7">
      <c r="A1" s="2" t="s">
        <v>12</v>
      </c>
    </row>
    <row r="2" spans="1:7">
      <c r="A2" s="2" t="s">
        <v>17</v>
      </c>
    </row>
    <row r="3" spans="1:7">
      <c r="A3" s="4" t="s">
        <v>18</v>
      </c>
    </row>
    <row r="4" spans="1:7">
      <c r="A4" s="4" t="s">
        <v>92</v>
      </c>
    </row>
    <row r="7" spans="1:7">
      <c r="A7" s="17" t="s">
        <v>27</v>
      </c>
      <c r="B7" s="17" t="s">
        <v>24</v>
      </c>
      <c r="C7" s="256"/>
      <c r="D7" s="256"/>
      <c r="E7" s="257"/>
      <c r="F7" s="35" t="s">
        <v>25</v>
      </c>
      <c r="G7" s="17" t="s">
        <v>26</v>
      </c>
    </row>
    <row r="8" spans="1:7" ht="63.75">
      <c r="A8" s="37">
        <v>13</v>
      </c>
      <c r="B8" s="266" t="s">
        <v>75</v>
      </c>
      <c r="C8" s="266"/>
      <c r="D8" s="266"/>
      <c r="E8" s="267"/>
      <c r="F8" s="36" t="s">
        <v>76</v>
      </c>
      <c r="G8" s="11" t="s">
        <v>86</v>
      </c>
    </row>
    <row r="9" spans="1:7" ht="25.5">
      <c r="A9" s="38"/>
      <c r="B9" s="268" t="s">
        <v>77</v>
      </c>
      <c r="C9" s="268"/>
      <c r="D9" s="268"/>
      <c r="E9" s="269"/>
      <c r="F9" s="36" t="s">
        <v>57</v>
      </c>
      <c r="G9" s="11" t="s">
        <v>87</v>
      </c>
    </row>
    <row r="10" spans="1:7" ht="38.25" customHeight="1">
      <c r="A10" s="38"/>
      <c r="B10" s="270" t="s">
        <v>78</v>
      </c>
      <c r="C10" s="270"/>
      <c r="D10" s="270"/>
      <c r="E10" s="271"/>
      <c r="F10" s="272" t="s">
        <v>65</v>
      </c>
      <c r="G10" s="11"/>
    </row>
    <row r="11" spans="1:7" ht="25.5">
      <c r="A11" s="38"/>
      <c r="B11" s="40" t="s">
        <v>79</v>
      </c>
      <c r="C11" s="40" t="s">
        <v>80</v>
      </c>
      <c r="D11" s="40" t="s">
        <v>81</v>
      </c>
      <c r="E11" s="40" t="s">
        <v>82</v>
      </c>
      <c r="F11" s="273"/>
      <c r="G11" s="11"/>
    </row>
    <row r="12" spans="1:7">
      <c r="A12" s="38"/>
      <c r="B12" s="40"/>
      <c r="C12" s="40"/>
      <c r="D12" s="40"/>
      <c r="E12" s="40"/>
      <c r="F12" s="274"/>
      <c r="G12" s="11"/>
    </row>
    <row r="13" spans="1:7">
      <c r="A13" s="38"/>
      <c r="B13" s="266" t="s">
        <v>83</v>
      </c>
      <c r="C13" s="266"/>
      <c r="D13" s="266"/>
      <c r="E13" s="267"/>
      <c r="F13" s="36" t="s">
        <v>90</v>
      </c>
      <c r="G13" s="11"/>
    </row>
    <row r="14" spans="1:7" ht="51">
      <c r="A14" s="38">
        <v>14</v>
      </c>
      <c r="B14" s="268" t="s">
        <v>84</v>
      </c>
      <c r="C14" s="268"/>
      <c r="D14" s="268"/>
      <c r="E14" s="269"/>
      <c r="F14" s="36" t="s">
        <v>88</v>
      </c>
      <c r="G14" s="11" t="s">
        <v>89</v>
      </c>
    </row>
    <row r="15" spans="1:7">
      <c r="A15" s="38"/>
      <c r="B15" s="270" t="s">
        <v>85</v>
      </c>
      <c r="C15" s="270"/>
      <c r="D15" s="270"/>
      <c r="E15" s="271"/>
      <c r="F15" s="272" t="s">
        <v>65</v>
      </c>
      <c r="G15" s="11"/>
    </row>
    <row r="16" spans="1:7" ht="25.5">
      <c r="A16" s="38"/>
      <c r="B16" s="40" t="s">
        <v>79</v>
      </c>
      <c r="C16" s="40" t="s">
        <v>80</v>
      </c>
      <c r="D16" s="40" t="s">
        <v>81</v>
      </c>
      <c r="E16" s="40" t="s">
        <v>82</v>
      </c>
      <c r="F16" s="273"/>
      <c r="G16" s="11"/>
    </row>
    <row r="17" spans="1:7">
      <c r="A17" s="39"/>
      <c r="B17" s="40"/>
      <c r="C17" s="40"/>
      <c r="D17" s="40"/>
      <c r="E17" s="40"/>
      <c r="F17" s="274"/>
      <c r="G17" s="30"/>
    </row>
  </sheetData>
  <mergeCells count="8">
    <mergeCell ref="B13:E13"/>
    <mergeCell ref="B14:E14"/>
    <mergeCell ref="B15:E15"/>
    <mergeCell ref="F15:F17"/>
    <mergeCell ref="B8:E8"/>
    <mergeCell ref="B9:E9"/>
    <mergeCell ref="B10:E10"/>
    <mergeCell ref="F10:F12"/>
  </mergeCells>
  <pageMargins left="0.70866141732283472" right="0.39370078740157483" top="0.39370078740157483" bottom="0.39370078740157483"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B6" sqref="B6"/>
    </sheetView>
  </sheetViews>
  <sheetFormatPr defaultRowHeight="12.75"/>
  <cols>
    <col min="1" max="1" width="9" style="29"/>
    <col min="2" max="3" width="12.625" style="29" customWidth="1"/>
    <col min="4" max="4" width="23.375" style="29" customWidth="1"/>
    <col min="5" max="5" width="11" style="29" customWidth="1"/>
    <col min="6" max="6" width="32.125" style="29" customWidth="1"/>
    <col min="7" max="16384" width="9" style="29"/>
  </cols>
  <sheetData>
    <row r="1" spans="1:6">
      <c r="A1" s="2" t="s">
        <v>12</v>
      </c>
    </row>
    <row r="2" spans="1:6">
      <c r="A2" s="2" t="s">
        <v>17</v>
      </c>
    </row>
    <row r="3" spans="1:6">
      <c r="A3" s="4" t="s">
        <v>18</v>
      </c>
    </row>
    <row r="4" spans="1:6">
      <c r="A4" s="4" t="s">
        <v>114</v>
      </c>
    </row>
    <row r="6" spans="1:6">
      <c r="A6" s="17" t="s">
        <v>27</v>
      </c>
      <c r="B6" s="17" t="s">
        <v>24</v>
      </c>
      <c r="C6" s="51"/>
      <c r="D6" s="51"/>
      <c r="E6" s="17" t="s">
        <v>25</v>
      </c>
      <c r="F6" s="17" t="s">
        <v>26</v>
      </c>
    </row>
    <row r="7" spans="1:6" ht="59.25" customHeight="1">
      <c r="A7" s="47">
        <v>15</v>
      </c>
      <c r="B7" s="276" t="s">
        <v>94</v>
      </c>
      <c r="C7" s="276"/>
      <c r="D7" s="276"/>
      <c r="E7" s="42" t="s">
        <v>57</v>
      </c>
      <c r="F7" s="11" t="s">
        <v>110</v>
      </c>
    </row>
    <row r="8" spans="1:6">
      <c r="A8" s="15"/>
      <c r="B8" s="276" t="s">
        <v>95</v>
      </c>
      <c r="C8" s="276"/>
      <c r="D8" s="276"/>
      <c r="E8" s="277" t="s">
        <v>65</v>
      </c>
      <c r="F8" s="52"/>
    </row>
    <row r="9" spans="1:6">
      <c r="A9" s="15"/>
      <c r="B9" s="276" t="s">
        <v>96</v>
      </c>
      <c r="C9" s="276"/>
      <c r="D9" s="276"/>
      <c r="E9" s="278"/>
      <c r="F9" s="52"/>
    </row>
    <row r="10" spans="1:6">
      <c r="A10" s="15"/>
      <c r="B10" s="276" t="s">
        <v>97</v>
      </c>
      <c r="C10" s="276"/>
      <c r="D10" s="276"/>
      <c r="E10" s="278"/>
      <c r="F10" s="52"/>
    </row>
    <row r="11" spans="1:6">
      <c r="A11" s="15"/>
      <c r="B11" s="276" t="s">
        <v>98</v>
      </c>
      <c r="C11" s="276"/>
      <c r="D11" s="276"/>
      <c r="E11" s="279"/>
      <c r="F11" s="52"/>
    </row>
    <row r="12" spans="1:6" ht="51">
      <c r="A12" s="15">
        <v>16</v>
      </c>
      <c r="B12" s="276" t="s">
        <v>99</v>
      </c>
      <c r="C12" s="276"/>
      <c r="D12" s="276"/>
      <c r="E12" s="277" t="s">
        <v>100</v>
      </c>
      <c r="F12" s="11" t="s">
        <v>111</v>
      </c>
    </row>
    <row r="13" spans="1:6">
      <c r="A13" s="15"/>
      <c r="B13" s="276" t="s">
        <v>101</v>
      </c>
      <c r="C13" s="276"/>
      <c r="D13" s="276"/>
      <c r="E13" s="278"/>
      <c r="F13" s="52"/>
    </row>
    <row r="14" spans="1:6" ht="51.75" customHeight="1">
      <c r="A14" s="15"/>
      <c r="B14" s="276" t="s">
        <v>102</v>
      </c>
      <c r="C14" s="276"/>
      <c r="D14" s="276"/>
      <c r="E14" s="278"/>
      <c r="F14" s="52"/>
    </row>
    <row r="15" spans="1:6">
      <c r="A15" s="15"/>
      <c r="B15" s="276" t="s">
        <v>103</v>
      </c>
      <c r="C15" s="276"/>
      <c r="D15" s="276"/>
      <c r="E15" s="278"/>
      <c r="F15" s="52"/>
    </row>
    <row r="16" spans="1:6">
      <c r="A16" s="15"/>
      <c r="B16" s="276" t="s">
        <v>104</v>
      </c>
      <c r="C16" s="276"/>
      <c r="D16" s="276"/>
      <c r="E16" s="278"/>
      <c r="F16" s="52"/>
    </row>
    <row r="17" spans="1:6">
      <c r="A17" s="15"/>
      <c r="B17" s="276" t="s">
        <v>105</v>
      </c>
      <c r="C17" s="276"/>
      <c r="D17" s="276"/>
      <c r="E17" s="279"/>
      <c r="F17" s="52"/>
    </row>
    <row r="18" spans="1:6" ht="71.25" customHeight="1">
      <c r="A18" s="15">
        <v>17</v>
      </c>
      <c r="B18" s="275" t="s">
        <v>106</v>
      </c>
      <c r="C18" s="275"/>
      <c r="D18" s="275"/>
      <c r="E18" s="48" t="s">
        <v>90</v>
      </c>
      <c r="F18" s="11" t="s">
        <v>110</v>
      </c>
    </row>
    <row r="19" spans="1:6" ht="51" customHeight="1">
      <c r="A19" s="15"/>
      <c r="B19" s="40" t="s">
        <v>107</v>
      </c>
      <c r="C19" s="40" t="s">
        <v>108</v>
      </c>
      <c r="D19" s="46" t="s">
        <v>109</v>
      </c>
      <c r="E19" s="49"/>
      <c r="F19" s="52"/>
    </row>
    <row r="20" spans="1:6">
      <c r="A20" s="25"/>
      <c r="B20" s="45"/>
      <c r="C20" s="45"/>
      <c r="D20" s="45"/>
      <c r="E20" s="50"/>
      <c r="F20" s="16"/>
    </row>
  </sheetData>
  <mergeCells count="14">
    <mergeCell ref="B7:D7"/>
    <mergeCell ref="B8:D8"/>
    <mergeCell ref="E8:E11"/>
    <mergeCell ref="B9:D9"/>
    <mergeCell ref="B10:D10"/>
    <mergeCell ref="B11:D11"/>
    <mergeCell ref="B18:D18"/>
    <mergeCell ref="B12:D12"/>
    <mergeCell ref="E12:E17"/>
    <mergeCell ref="B13:D13"/>
    <mergeCell ref="B14:D14"/>
    <mergeCell ref="B15:D15"/>
    <mergeCell ref="B16:D16"/>
    <mergeCell ref="B17:D17"/>
  </mergeCells>
  <pageMargins left="0.70866141732283472" right="0.39370078740157483" top="0.39370078740157483" bottom="0.39370078740157483"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dimension ref="A1:N45"/>
  <sheetViews>
    <sheetView topLeftCell="A11" zoomScaleNormal="100" workbookViewId="0">
      <selection activeCell="B6" sqref="B6"/>
    </sheetView>
  </sheetViews>
  <sheetFormatPr defaultRowHeight="12.75"/>
  <cols>
    <col min="1" max="1" width="6.125" style="29" customWidth="1"/>
    <col min="2" max="2" width="36.25" style="29" bestFit="1" customWidth="1"/>
    <col min="3" max="3" width="8.75" style="29" bestFit="1" customWidth="1"/>
    <col min="4" max="4" width="12.625" style="29" bestFit="1" customWidth="1"/>
    <col min="5" max="5" width="9.75" style="29" bestFit="1" customWidth="1"/>
    <col min="6" max="6" width="10.125" style="29" bestFit="1" customWidth="1"/>
    <col min="7" max="7" width="9.75" style="29" bestFit="1" customWidth="1"/>
    <col min="8" max="8" width="13" style="29" bestFit="1" customWidth="1"/>
    <col min="9" max="9" width="11.125" style="29" bestFit="1" customWidth="1"/>
    <col min="10" max="10" width="12.375" style="29" bestFit="1" customWidth="1"/>
    <col min="11" max="11" width="10.375" style="29" customWidth="1"/>
    <col min="12" max="13" width="10.375" style="29" bestFit="1" customWidth="1"/>
    <col min="14" max="14" width="10.125" style="29" bestFit="1" customWidth="1"/>
    <col min="15" max="16384" width="9" style="29"/>
  </cols>
  <sheetData>
    <row r="1" spans="1:11">
      <c r="A1" s="19" t="s">
        <v>12</v>
      </c>
    </row>
    <row r="2" spans="1:11">
      <c r="A2" s="19" t="s">
        <v>17</v>
      </c>
    </row>
    <row r="3" spans="1:11">
      <c r="A3" s="4" t="s">
        <v>18</v>
      </c>
    </row>
    <row r="4" spans="1:11">
      <c r="A4" s="4" t="s">
        <v>116</v>
      </c>
    </row>
    <row r="6" spans="1:11">
      <c r="A6" s="55" t="s">
        <v>117</v>
      </c>
      <c r="B6" s="56"/>
      <c r="C6" s="56"/>
      <c r="D6" s="56"/>
      <c r="E6" s="56"/>
      <c r="F6" s="56"/>
      <c r="G6" s="56"/>
      <c r="H6" s="56"/>
      <c r="I6" s="56"/>
      <c r="J6" s="56"/>
      <c r="K6" s="56"/>
    </row>
    <row r="7" spans="1:11" ht="51">
      <c r="A7" s="57" t="s">
        <v>118</v>
      </c>
      <c r="B7" s="57" t="s">
        <v>119</v>
      </c>
      <c r="C7" s="57" t="s">
        <v>120</v>
      </c>
      <c r="D7" s="57" t="s">
        <v>121</v>
      </c>
      <c r="E7" s="58" t="s">
        <v>122</v>
      </c>
      <c r="F7" s="58" t="s">
        <v>123</v>
      </c>
      <c r="G7" s="58" t="s">
        <v>124</v>
      </c>
      <c r="H7" s="58" t="s">
        <v>125</v>
      </c>
      <c r="I7" s="58" t="s">
        <v>126</v>
      </c>
      <c r="J7" s="57" t="s">
        <v>127</v>
      </c>
      <c r="K7" s="111"/>
    </row>
    <row r="8" spans="1:11">
      <c r="A8" s="59"/>
      <c r="B8" s="60"/>
      <c r="C8" s="61"/>
      <c r="D8" s="61"/>
      <c r="E8" s="62"/>
      <c r="F8" s="62"/>
      <c r="G8" s="62"/>
      <c r="H8" s="62"/>
      <c r="I8" s="62"/>
      <c r="J8" s="61"/>
      <c r="K8" s="60"/>
    </row>
    <row r="9" spans="1:11">
      <c r="A9" s="63" t="s">
        <v>128</v>
      </c>
      <c r="B9" s="64" t="s">
        <v>129</v>
      </c>
      <c r="C9" s="65">
        <v>0.6</v>
      </c>
      <c r="D9" s="66"/>
      <c r="E9" s="66"/>
      <c r="F9" s="66"/>
      <c r="G9" s="66"/>
      <c r="H9" s="66"/>
      <c r="I9" s="66"/>
      <c r="J9" s="66"/>
      <c r="K9" s="104"/>
    </row>
    <row r="10" spans="1:11">
      <c r="A10" s="63"/>
      <c r="B10" s="67" t="s">
        <v>150</v>
      </c>
      <c r="C10" s="65"/>
      <c r="D10" s="68">
        <v>32921</v>
      </c>
      <c r="E10" s="68">
        <f>+M28</f>
        <v>23600</v>
      </c>
      <c r="F10" s="68">
        <f>+N28</f>
        <v>37000</v>
      </c>
      <c r="G10" s="68">
        <v>0</v>
      </c>
      <c r="H10" s="68">
        <f>SUM(D10:G10)</f>
        <v>93521</v>
      </c>
      <c r="I10" s="69">
        <f>ROUND(((D10+E10)+F10/2)*C9,0)</f>
        <v>45013</v>
      </c>
      <c r="J10" s="68">
        <f>+H10-I10</f>
        <v>48508</v>
      </c>
      <c r="K10" s="112"/>
    </row>
    <row r="11" spans="1:11">
      <c r="A11" s="70"/>
      <c r="B11" s="71"/>
      <c r="C11" s="72"/>
      <c r="D11" s="73"/>
      <c r="E11" s="73"/>
      <c r="F11" s="73"/>
      <c r="G11" s="73"/>
      <c r="H11" s="73"/>
      <c r="I11" s="73"/>
      <c r="J11" s="73"/>
      <c r="K11" s="113"/>
    </row>
    <row r="12" spans="1:11">
      <c r="A12" s="63" t="s">
        <v>130</v>
      </c>
      <c r="B12" s="74" t="s">
        <v>131</v>
      </c>
      <c r="C12" s="65">
        <v>0.15</v>
      </c>
      <c r="D12" s="73"/>
      <c r="E12" s="73"/>
      <c r="F12" s="73"/>
      <c r="G12" s="73"/>
      <c r="H12" s="68"/>
      <c r="I12" s="68"/>
      <c r="J12" s="68"/>
      <c r="K12" s="112"/>
    </row>
    <row r="13" spans="1:11">
      <c r="A13" s="63"/>
      <c r="B13" s="75" t="s">
        <v>132</v>
      </c>
      <c r="C13" s="65"/>
      <c r="D13" s="76">
        <v>874542</v>
      </c>
      <c r="E13" s="68">
        <v>0</v>
      </c>
      <c r="F13" s="68"/>
      <c r="G13" s="68">
        <v>0</v>
      </c>
      <c r="H13" s="68">
        <f t="shared" ref="H13:H16" si="0">SUM(D13:G13)</f>
        <v>874542</v>
      </c>
      <c r="I13" s="68">
        <f>ROUND(((D13+E13+G13)+F13/2)*C12,0)</f>
        <v>131181</v>
      </c>
      <c r="J13" s="68">
        <f t="shared" ref="J13:J16" si="1">+H13-I13</f>
        <v>743361</v>
      </c>
      <c r="K13" s="112"/>
    </row>
    <row r="14" spans="1:11">
      <c r="A14" s="63"/>
      <c r="B14" s="75" t="s">
        <v>133</v>
      </c>
      <c r="C14" s="65"/>
      <c r="D14" s="76">
        <v>1381</v>
      </c>
      <c r="E14" s="68">
        <v>0</v>
      </c>
      <c r="F14" s="68"/>
      <c r="G14" s="73"/>
      <c r="H14" s="68">
        <f t="shared" si="0"/>
        <v>1381</v>
      </c>
      <c r="I14" s="68">
        <f>ROUND(((D14+E14)+F14/2)*C12,0)</f>
        <v>207</v>
      </c>
      <c r="J14" s="68">
        <f t="shared" si="1"/>
        <v>1174</v>
      </c>
      <c r="K14" s="112"/>
    </row>
    <row r="15" spans="1:11">
      <c r="A15" s="63"/>
      <c r="B15" s="75" t="s">
        <v>134</v>
      </c>
      <c r="C15" s="65"/>
      <c r="D15" s="76">
        <v>6148</v>
      </c>
      <c r="E15" s="68">
        <v>0</v>
      </c>
      <c r="F15" s="68"/>
      <c r="G15" s="73"/>
      <c r="H15" s="68">
        <f t="shared" si="0"/>
        <v>6148</v>
      </c>
      <c r="I15" s="68">
        <f>ROUND(((D15+E15)+F15/2)*C12,0)</f>
        <v>922</v>
      </c>
      <c r="J15" s="68">
        <f t="shared" si="1"/>
        <v>5226</v>
      </c>
      <c r="K15" s="112"/>
    </row>
    <row r="16" spans="1:11">
      <c r="A16" s="63"/>
      <c r="B16" s="75" t="s">
        <v>135</v>
      </c>
      <c r="C16" s="65"/>
      <c r="D16" s="76">
        <v>85864</v>
      </c>
      <c r="E16" s="76">
        <f>+M33</f>
        <v>25380.35</v>
      </c>
      <c r="F16" s="76">
        <f>+N33</f>
        <v>0</v>
      </c>
      <c r="G16" s="73"/>
      <c r="H16" s="68">
        <f t="shared" si="0"/>
        <v>111244.35</v>
      </c>
      <c r="I16" s="68">
        <f>ROUND(((D16+E16)+F16/2)*C12,0)</f>
        <v>16687</v>
      </c>
      <c r="J16" s="68">
        <f t="shared" si="1"/>
        <v>94557.35</v>
      </c>
      <c r="K16" s="112"/>
    </row>
    <row r="17" spans="1:14">
      <c r="A17" s="63"/>
      <c r="B17" s="78"/>
      <c r="C17" s="72"/>
      <c r="D17" s="77"/>
      <c r="E17" s="56"/>
      <c r="F17" s="77"/>
      <c r="G17" s="73"/>
      <c r="H17" s="68"/>
      <c r="I17" s="68"/>
      <c r="J17" s="68"/>
      <c r="K17" s="112"/>
    </row>
    <row r="18" spans="1:14">
      <c r="A18" s="63" t="s">
        <v>136</v>
      </c>
      <c r="B18" s="74" t="s">
        <v>137</v>
      </c>
      <c r="C18" s="65">
        <v>0.1</v>
      </c>
      <c r="D18" s="73">
        <v>197613</v>
      </c>
      <c r="E18" s="73">
        <v>0</v>
      </c>
      <c r="F18" s="68">
        <v>10000</v>
      </c>
      <c r="G18" s="68">
        <v>0</v>
      </c>
      <c r="H18" s="68">
        <f>SUM(D18:G18)</f>
        <v>207613</v>
      </c>
      <c r="I18" s="68">
        <f>ROUND(((D18+E18+G18)+F18/2)*C18,0)</f>
        <v>20261</v>
      </c>
      <c r="J18" s="68">
        <f>+H18-I18</f>
        <v>187352</v>
      </c>
      <c r="K18" s="112"/>
    </row>
    <row r="19" spans="1:14">
      <c r="A19" s="79"/>
      <c r="B19" s="71"/>
      <c r="C19" s="80"/>
      <c r="D19" s="81"/>
      <c r="E19" s="81"/>
      <c r="F19" s="81"/>
      <c r="G19" s="82"/>
      <c r="H19" s="81"/>
      <c r="I19" s="81"/>
      <c r="J19" s="81"/>
      <c r="K19" s="114"/>
    </row>
    <row r="20" spans="1:14">
      <c r="A20" s="83"/>
      <c r="B20" s="84" t="s">
        <v>138</v>
      </c>
      <c r="C20" s="85"/>
      <c r="D20" s="85">
        <f t="shared" ref="D20:J20" si="2">SUM(D10:D18)</f>
        <v>1198469</v>
      </c>
      <c r="E20" s="85">
        <f t="shared" si="2"/>
        <v>48980.35</v>
      </c>
      <c r="F20" s="85">
        <f t="shared" si="2"/>
        <v>47000</v>
      </c>
      <c r="G20" s="85">
        <f t="shared" si="2"/>
        <v>0</v>
      </c>
      <c r="H20" s="85">
        <f t="shared" si="2"/>
        <v>1294449.3500000001</v>
      </c>
      <c r="I20" s="85">
        <f t="shared" si="2"/>
        <v>214271</v>
      </c>
      <c r="J20" s="85">
        <f t="shared" si="2"/>
        <v>1080178.3500000001</v>
      </c>
      <c r="K20" s="115"/>
    </row>
    <row r="21" spans="1:14">
      <c r="A21" s="56"/>
      <c r="B21" s="56"/>
      <c r="C21" s="86"/>
      <c r="D21" s="86"/>
      <c r="E21" s="87"/>
      <c r="F21" s="87"/>
      <c r="G21" s="87"/>
      <c r="H21" s="87"/>
      <c r="I21" s="87"/>
      <c r="J21" s="87"/>
      <c r="K21" s="87"/>
    </row>
    <row r="22" spans="1:14">
      <c r="A22" s="88" t="s">
        <v>139</v>
      </c>
      <c r="B22" s="56"/>
      <c r="G22" s="86"/>
      <c r="H22" s="86"/>
      <c r="I22" s="108" t="s">
        <v>140</v>
      </c>
      <c r="J22" s="109"/>
      <c r="K22" s="110"/>
      <c r="L22" s="116"/>
      <c r="M22" s="87"/>
      <c r="N22" s="87"/>
    </row>
    <row r="23" spans="1:14" ht="51">
      <c r="A23" s="89" t="s">
        <v>118</v>
      </c>
      <c r="B23" s="89" t="s">
        <v>141</v>
      </c>
      <c r="C23" s="89" t="s">
        <v>151</v>
      </c>
      <c r="D23" s="89" t="s">
        <v>152</v>
      </c>
      <c r="E23" s="89" t="s">
        <v>153</v>
      </c>
      <c r="F23" s="89" t="s">
        <v>154</v>
      </c>
      <c r="G23" s="89" t="s">
        <v>142</v>
      </c>
      <c r="H23" s="90" t="s">
        <v>143</v>
      </c>
      <c r="I23" s="90" t="s">
        <v>144</v>
      </c>
      <c r="J23" s="90" t="s">
        <v>145</v>
      </c>
      <c r="K23" s="90" t="s">
        <v>146</v>
      </c>
      <c r="L23" s="90" t="s">
        <v>147</v>
      </c>
      <c r="M23" s="58" t="s">
        <v>122</v>
      </c>
      <c r="N23" s="58" t="s">
        <v>123</v>
      </c>
    </row>
    <row r="24" spans="1:14">
      <c r="A24" s="91"/>
      <c r="B24" s="91"/>
      <c r="C24" s="91"/>
      <c r="D24" s="91"/>
      <c r="E24" s="91"/>
      <c r="F24" s="91"/>
      <c r="G24" s="91"/>
      <c r="H24" s="92"/>
      <c r="I24" s="92"/>
      <c r="J24" s="92"/>
      <c r="K24" s="92"/>
      <c r="L24" s="92"/>
      <c r="M24" s="92"/>
      <c r="N24" s="92"/>
    </row>
    <row r="25" spans="1:14">
      <c r="A25" s="63" t="s">
        <v>128</v>
      </c>
      <c r="B25" s="93" t="s">
        <v>129</v>
      </c>
      <c r="C25" s="94"/>
      <c r="D25" s="94"/>
      <c r="E25" s="94"/>
      <c r="F25" s="94"/>
      <c r="G25" s="94"/>
      <c r="H25" s="95"/>
      <c r="I25" s="95"/>
      <c r="J25" s="95"/>
      <c r="K25" s="95"/>
      <c r="L25" s="95"/>
      <c r="M25" s="95"/>
      <c r="N25" s="95"/>
    </row>
    <row r="26" spans="1:14">
      <c r="A26" s="63"/>
      <c r="B26" s="107" t="s">
        <v>148</v>
      </c>
      <c r="C26" s="97" t="s">
        <v>162</v>
      </c>
      <c r="D26" s="97" t="s">
        <v>163</v>
      </c>
      <c r="E26" s="97">
        <v>41761</v>
      </c>
      <c r="F26" s="97" t="s">
        <v>155</v>
      </c>
      <c r="G26" s="97">
        <v>41761</v>
      </c>
      <c r="H26" s="100">
        <v>23600</v>
      </c>
      <c r="I26" s="95">
        <v>0</v>
      </c>
      <c r="J26" s="95">
        <v>0</v>
      </c>
      <c r="K26" s="95">
        <v>0</v>
      </c>
      <c r="L26" s="95">
        <f>+H26-I26-J26-K26</f>
        <v>23600</v>
      </c>
      <c r="M26" s="95">
        <f>+L26</f>
        <v>23600</v>
      </c>
      <c r="N26" s="95"/>
    </row>
    <row r="27" spans="1:14">
      <c r="A27" s="63"/>
      <c r="B27" s="107" t="s">
        <v>169</v>
      </c>
      <c r="C27" s="97" t="s">
        <v>162</v>
      </c>
      <c r="D27" s="97" t="s">
        <v>164</v>
      </c>
      <c r="E27" s="97">
        <v>42013</v>
      </c>
      <c r="F27" s="97" t="s">
        <v>156</v>
      </c>
      <c r="G27" s="97">
        <v>42013</v>
      </c>
      <c r="H27" s="100">
        <v>37000</v>
      </c>
      <c r="I27" s="95">
        <v>0</v>
      </c>
      <c r="J27" s="95">
        <v>0</v>
      </c>
      <c r="K27" s="95">
        <v>0</v>
      </c>
      <c r="L27" s="95">
        <f t="shared" ref="L27" si="3">+H27-I27-J27-K27</f>
        <v>37000</v>
      </c>
      <c r="M27" s="95"/>
      <c r="N27" s="95">
        <f>+L27</f>
        <v>37000</v>
      </c>
    </row>
    <row r="28" spans="1:14">
      <c r="A28" s="63"/>
      <c r="B28" s="96"/>
      <c r="C28" s="98"/>
      <c r="D28" s="98"/>
      <c r="E28" s="98"/>
      <c r="F28" s="98"/>
      <c r="G28" s="98"/>
      <c r="H28" s="99">
        <f t="shared" ref="H28:N28" si="4">SUM(H26:H27)</f>
        <v>60600</v>
      </c>
      <c r="I28" s="99">
        <f t="shared" si="4"/>
        <v>0</v>
      </c>
      <c r="J28" s="99">
        <f t="shared" si="4"/>
        <v>0</v>
      </c>
      <c r="K28" s="99">
        <f t="shared" si="4"/>
        <v>0</v>
      </c>
      <c r="L28" s="99">
        <f t="shared" si="4"/>
        <v>60600</v>
      </c>
      <c r="M28" s="99">
        <f t="shared" si="4"/>
        <v>23600</v>
      </c>
      <c r="N28" s="99">
        <f t="shared" si="4"/>
        <v>37000</v>
      </c>
    </row>
    <row r="29" spans="1:14">
      <c r="A29" s="63"/>
      <c r="B29" s="96"/>
      <c r="C29" s="98"/>
      <c r="D29" s="98"/>
      <c r="E29" s="98"/>
      <c r="F29" s="98"/>
      <c r="G29" s="98"/>
      <c r="H29" s="99"/>
      <c r="I29" s="99"/>
      <c r="J29" s="99"/>
      <c r="K29" s="99"/>
      <c r="L29" s="99"/>
      <c r="M29" s="99"/>
      <c r="N29" s="99"/>
    </row>
    <row r="30" spans="1:14">
      <c r="A30" s="63" t="s">
        <v>130</v>
      </c>
      <c r="B30" s="93" t="s">
        <v>131</v>
      </c>
      <c r="C30" s="98"/>
      <c r="D30" s="98"/>
      <c r="E30" s="98"/>
      <c r="F30" s="98"/>
      <c r="G30" s="98"/>
      <c r="H30" s="99"/>
      <c r="I30" s="99"/>
      <c r="J30" s="99"/>
      <c r="K30" s="99"/>
      <c r="L30" s="99"/>
      <c r="M30" s="99"/>
      <c r="N30" s="99"/>
    </row>
    <row r="31" spans="1:14">
      <c r="A31" s="63"/>
      <c r="B31" s="96" t="s">
        <v>160</v>
      </c>
      <c r="C31" s="97" t="s">
        <v>165</v>
      </c>
      <c r="D31" s="97" t="s">
        <v>166</v>
      </c>
      <c r="E31" s="97">
        <v>41844</v>
      </c>
      <c r="F31" s="97" t="s">
        <v>157</v>
      </c>
      <c r="G31" s="97">
        <v>41844</v>
      </c>
      <c r="H31" s="100">
        <v>8023.85</v>
      </c>
      <c r="I31" s="99">
        <v>0</v>
      </c>
      <c r="J31" s="99">
        <v>0</v>
      </c>
      <c r="K31" s="99">
        <v>0</v>
      </c>
      <c r="L31" s="95">
        <f t="shared" ref="L31:L32" si="5">+H31-I31-J31-K31</f>
        <v>8023.85</v>
      </c>
      <c r="M31" s="95">
        <f>+L31</f>
        <v>8023.85</v>
      </c>
      <c r="N31" s="95"/>
    </row>
    <row r="32" spans="1:14">
      <c r="A32" s="94"/>
      <c r="B32" s="96" t="s">
        <v>161</v>
      </c>
      <c r="C32" s="97" t="s">
        <v>165</v>
      </c>
      <c r="D32" s="97" t="s">
        <v>167</v>
      </c>
      <c r="E32" s="97">
        <v>41907</v>
      </c>
      <c r="F32" s="97" t="s">
        <v>158</v>
      </c>
      <c r="G32" s="97">
        <v>41907</v>
      </c>
      <c r="H32" s="100">
        <v>17356.5</v>
      </c>
      <c r="I32" s="99">
        <v>0</v>
      </c>
      <c r="J32" s="99">
        <v>0</v>
      </c>
      <c r="K32" s="99">
        <v>0</v>
      </c>
      <c r="L32" s="95">
        <f t="shared" si="5"/>
        <v>17356.5</v>
      </c>
      <c r="M32" s="95">
        <f t="shared" ref="M32" si="6">+L32</f>
        <v>17356.5</v>
      </c>
      <c r="N32" s="95"/>
    </row>
    <row r="33" spans="1:14">
      <c r="A33" s="94"/>
      <c r="B33" s="96"/>
      <c r="C33" s="98"/>
      <c r="D33" s="98"/>
      <c r="E33" s="97"/>
      <c r="F33" s="98"/>
      <c r="G33" s="98"/>
      <c r="H33" s="99">
        <f t="shared" ref="H33:N33" si="7">SUM(H31:H32)</f>
        <v>25380.35</v>
      </c>
      <c r="I33" s="99">
        <f t="shared" si="7"/>
        <v>0</v>
      </c>
      <c r="J33" s="99">
        <f t="shared" si="7"/>
        <v>0</v>
      </c>
      <c r="K33" s="99">
        <f t="shared" si="7"/>
        <v>0</v>
      </c>
      <c r="L33" s="99">
        <f t="shared" si="7"/>
        <v>25380.35</v>
      </c>
      <c r="M33" s="99">
        <f t="shared" si="7"/>
        <v>25380.35</v>
      </c>
      <c r="N33" s="99">
        <f t="shared" si="7"/>
        <v>0</v>
      </c>
    </row>
    <row r="34" spans="1:14">
      <c r="A34" s="63" t="s">
        <v>136</v>
      </c>
      <c r="B34" s="93" t="s">
        <v>137</v>
      </c>
      <c r="C34" s="66"/>
      <c r="D34" s="66"/>
      <c r="E34" s="66"/>
      <c r="F34" s="66"/>
      <c r="G34" s="66"/>
      <c r="H34" s="66"/>
      <c r="I34" s="66"/>
      <c r="J34" s="66"/>
      <c r="K34" s="66"/>
      <c r="L34" s="66"/>
      <c r="M34" s="66"/>
      <c r="N34" s="66"/>
    </row>
    <row r="35" spans="1:14">
      <c r="A35" s="66"/>
      <c r="B35" s="96" t="s">
        <v>170</v>
      </c>
      <c r="C35" s="97" t="s">
        <v>168</v>
      </c>
      <c r="D35" s="97" t="s">
        <v>167</v>
      </c>
      <c r="E35" s="97">
        <v>42003</v>
      </c>
      <c r="F35" s="97" t="s">
        <v>159</v>
      </c>
      <c r="G35" s="97">
        <v>42003</v>
      </c>
      <c r="H35" s="100">
        <v>10000</v>
      </c>
      <c r="I35" s="99">
        <f>SUM(I33:I34)</f>
        <v>0</v>
      </c>
      <c r="J35" s="99">
        <f>SUM(J33:J34)</f>
        <v>0</v>
      </c>
      <c r="K35" s="99">
        <f>SUM(K33:K34)</f>
        <v>0</v>
      </c>
      <c r="L35" s="95">
        <f t="shared" ref="L35" si="8">+H35-I35-J35-K35</f>
        <v>10000</v>
      </c>
      <c r="M35" s="95"/>
      <c r="N35" s="95">
        <f>+L35</f>
        <v>10000</v>
      </c>
    </row>
    <row r="36" spans="1:14">
      <c r="A36" s="66"/>
      <c r="B36" s="66"/>
      <c r="C36" s="66"/>
      <c r="D36" s="66"/>
      <c r="E36" s="66"/>
      <c r="F36" s="66"/>
      <c r="G36" s="66"/>
      <c r="H36" s="99">
        <f>SUM(H35:H35)</f>
        <v>10000</v>
      </c>
      <c r="I36" s="66"/>
      <c r="J36" s="66"/>
      <c r="K36" s="66"/>
      <c r="L36" s="99">
        <f>SUM(L35:L35)</f>
        <v>10000</v>
      </c>
      <c r="M36" s="99">
        <f>SUM(M35:M35)</f>
        <v>0</v>
      </c>
      <c r="N36" s="99">
        <f>SUM(N35:N35)</f>
        <v>10000</v>
      </c>
    </row>
    <row r="37" spans="1:14">
      <c r="A37" s="66"/>
      <c r="B37" s="66"/>
      <c r="C37" s="66"/>
      <c r="D37" s="66"/>
      <c r="E37" s="66"/>
      <c r="F37" s="66"/>
      <c r="G37" s="66"/>
      <c r="H37" s="66"/>
      <c r="I37" s="66"/>
      <c r="J37" s="66"/>
      <c r="K37" s="66"/>
      <c r="L37" s="66"/>
      <c r="M37" s="66"/>
      <c r="N37" s="66"/>
    </row>
    <row r="38" spans="1:14">
      <c r="A38" s="101"/>
      <c r="B38" s="102" t="s">
        <v>149</v>
      </c>
      <c r="C38" s="101"/>
      <c r="D38" s="101"/>
      <c r="E38" s="101"/>
      <c r="F38" s="101"/>
      <c r="G38" s="101"/>
      <c r="H38" s="103">
        <f>+H28+H33+H36</f>
        <v>95980.35</v>
      </c>
      <c r="I38" s="103">
        <f>+I28+I33</f>
        <v>0</v>
      </c>
      <c r="J38" s="103">
        <f>+J28+J33</f>
        <v>0</v>
      </c>
      <c r="K38" s="103">
        <f>+K28+K33</f>
        <v>0</v>
      </c>
      <c r="L38" s="103">
        <f t="shared" ref="L38:N38" si="9">+L28+L33+L36</f>
        <v>95980.35</v>
      </c>
      <c r="M38" s="103">
        <f t="shared" si="9"/>
        <v>48980.35</v>
      </c>
      <c r="N38" s="103">
        <f t="shared" si="9"/>
        <v>47000</v>
      </c>
    </row>
    <row r="39" spans="1:14">
      <c r="A39" s="104"/>
      <c r="B39" s="104"/>
      <c r="C39" s="104"/>
      <c r="D39" s="105"/>
      <c r="E39" s="105"/>
      <c r="G39" s="87"/>
      <c r="H39" s="87"/>
      <c r="I39" s="87"/>
      <c r="J39" s="87"/>
      <c r="K39" s="87"/>
      <c r="L39" s="87"/>
    </row>
    <row r="40" spans="1:14">
      <c r="A40" s="55" t="s">
        <v>26</v>
      </c>
      <c r="B40" s="55"/>
      <c r="C40" s="56"/>
      <c r="D40" s="106">
        <f>H38-E20-F20</f>
        <v>0</v>
      </c>
      <c r="E40" s="56"/>
      <c r="F40" s="56"/>
      <c r="G40" s="56"/>
      <c r="H40" s="56"/>
      <c r="I40" s="56"/>
      <c r="J40" s="56"/>
      <c r="K40" s="56"/>
    </row>
    <row r="41" spans="1:14">
      <c r="A41" s="56">
        <v>1</v>
      </c>
      <c r="B41" s="56" t="s">
        <v>171</v>
      </c>
      <c r="C41" s="56"/>
      <c r="D41" s="56"/>
      <c r="E41" s="56"/>
      <c r="F41" s="56"/>
      <c r="G41" s="56"/>
      <c r="H41" s="56"/>
      <c r="I41" s="56"/>
      <c r="J41" s="56"/>
      <c r="K41" s="56"/>
    </row>
    <row r="42" spans="1:14">
      <c r="A42" s="56">
        <v>2</v>
      </c>
      <c r="B42" s="56" t="s">
        <v>172</v>
      </c>
      <c r="C42" s="56"/>
      <c r="D42" s="56"/>
      <c r="E42" s="56"/>
      <c r="F42" s="56"/>
      <c r="G42" s="56"/>
      <c r="H42" s="56"/>
      <c r="I42" s="56"/>
      <c r="J42" s="56"/>
      <c r="K42" s="56"/>
    </row>
    <row r="43" spans="1:14">
      <c r="A43" s="56">
        <f>+A42+1</f>
        <v>3</v>
      </c>
      <c r="B43" s="56" t="s">
        <v>173</v>
      </c>
      <c r="C43" s="56"/>
      <c r="D43" s="56"/>
      <c r="E43" s="56"/>
      <c r="F43" s="56"/>
      <c r="G43" s="56"/>
      <c r="H43" s="56"/>
      <c r="I43" s="56"/>
      <c r="J43" s="56"/>
      <c r="K43" s="56"/>
    </row>
    <row r="44" spans="1:14">
      <c r="A44" s="56">
        <f>+A43+1</f>
        <v>4</v>
      </c>
      <c r="B44" s="56" t="s">
        <v>174</v>
      </c>
      <c r="C44" s="56"/>
      <c r="D44" s="56"/>
      <c r="E44" s="56"/>
      <c r="F44" s="56"/>
      <c r="G44" s="56"/>
      <c r="H44" s="56"/>
      <c r="I44" s="56"/>
      <c r="J44" s="56"/>
      <c r="K44" s="56"/>
    </row>
    <row r="45" spans="1:14">
      <c r="A45" s="56"/>
      <c r="B45" s="56"/>
      <c r="C45" s="56"/>
      <c r="D45" s="56"/>
      <c r="E45" s="56"/>
      <c r="F45" s="56"/>
      <c r="G45" s="56"/>
      <c r="H45" s="56"/>
      <c r="I45" s="56"/>
      <c r="J45" s="56"/>
      <c r="K45" s="56"/>
    </row>
  </sheetData>
  <pageMargins left="0.70866141732283472" right="0.39370078740157483" top="0.39370078740157483" bottom="0.39370078740157483" header="0.31496062992125984" footer="0.31496062992125984"/>
  <pageSetup paperSize="9" scale="74" orientation="landscape" verticalDpi="0" r:id="rId1"/>
</worksheet>
</file>

<file path=xl/worksheets/sheet9.xml><?xml version="1.0" encoding="utf-8"?>
<worksheet xmlns="http://schemas.openxmlformats.org/spreadsheetml/2006/main" xmlns:r="http://schemas.openxmlformats.org/officeDocument/2006/relationships">
  <sheetPr>
    <pageSetUpPr fitToPage="1"/>
  </sheetPr>
  <dimension ref="A1:E30"/>
  <sheetViews>
    <sheetView zoomScaleNormal="100" workbookViewId="0">
      <selection activeCell="B6" sqref="B6"/>
    </sheetView>
  </sheetViews>
  <sheetFormatPr defaultRowHeight="12.75"/>
  <cols>
    <col min="1" max="1" width="3.75" style="29" customWidth="1"/>
    <col min="2" max="2" width="9" style="29"/>
    <col min="3" max="3" width="11.25" style="29" customWidth="1"/>
    <col min="4" max="4" width="9.5" style="29" customWidth="1"/>
    <col min="5" max="5" width="62.5" style="29" customWidth="1"/>
    <col min="6" max="16384" width="9" style="29"/>
  </cols>
  <sheetData>
    <row r="1" spans="1:5">
      <c r="A1" s="19" t="s">
        <v>12</v>
      </c>
    </row>
    <row r="2" spans="1:5">
      <c r="A2" s="19" t="s">
        <v>17</v>
      </c>
    </row>
    <row r="3" spans="1:5">
      <c r="A3" s="4" t="s">
        <v>18</v>
      </c>
    </row>
    <row r="4" spans="1:5">
      <c r="A4" s="4" t="s">
        <v>176</v>
      </c>
    </row>
    <row r="6" spans="1:5">
      <c r="A6" s="17" t="s">
        <v>27</v>
      </c>
      <c r="B6" s="17" t="s">
        <v>24</v>
      </c>
      <c r="C6" s="17"/>
      <c r="D6" s="17"/>
      <c r="E6" s="17" t="s">
        <v>223</v>
      </c>
    </row>
    <row r="7" spans="1:5">
      <c r="A7" s="29">
        <v>19</v>
      </c>
      <c r="B7" s="29" t="s">
        <v>178</v>
      </c>
      <c r="E7" s="260"/>
    </row>
    <row r="8" spans="1:5" s="197" customFormat="1" ht="51">
      <c r="B8" s="129" t="s">
        <v>179</v>
      </c>
      <c r="C8" s="129" t="s">
        <v>180</v>
      </c>
      <c r="D8" s="308" t="s">
        <v>181</v>
      </c>
      <c r="E8" s="309"/>
    </row>
    <row r="9" spans="1:5" ht="36" customHeight="1">
      <c r="B9" s="129" t="s">
        <v>182</v>
      </c>
      <c r="C9" s="129" t="s">
        <v>100</v>
      </c>
      <c r="D9" s="129"/>
      <c r="E9" s="11" t="s">
        <v>203</v>
      </c>
    </row>
    <row r="10" spans="1:5">
      <c r="B10" s="11" t="s">
        <v>183</v>
      </c>
      <c r="C10" s="11" t="s">
        <v>100</v>
      </c>
      <c r="D10" s="11"/>
      <c r="E10" s="11" t="s">
        <v>204</v>
      </c>
    </row>
    <row r="11" spans="1:5" ht="38.25">
      <c r="B11" s="11" t="s">
        <v>184</v>
      </c>
      <c r="C11" s="11" t="s">
        <v>100</v>
      </c>
      <c r="D11" s="11"/>
      <c r="E11" s="11" t="s">
        <v>205</v>
      </c>
    </row>
    <row r="12" spans="1:5">
      <c r="B12" s="11" t="s">
        <v>185</v>
      </c>
      <c r="C12" s="11" t="s">
        <v>100</v>
      </c>
      <c r="D12" s="11"/>
      <c r="E12" s="11" t="s">
        <v>206</v>
      </c>
    </row>
    <row r="13" spans="1:5">
      <c r="B13" s="11" t="s">
        <v>186</v>
      </c>
      <c r="C13" s="11" t="s">
        <v>100</v>
      </c>
      <c r="D13" s="11"/>
      <c r="E13" s="11" t="s">
        <v>207</v>
      </c>
    </row>
    <row r="14" spans="1:5">
      <c r="B14" s="11" t="s">
        <v>187</v>
      </c>
      <c r="C14" s="11" t="s">
        <v>100</v>
      </c>
      <c r="D14" s="11"/>
      <c r="E14" s="11" t="s">
        <v>207</v>
      </c>
    </row>
    <row r="15" spans="1:5" ht="25.5">
      <c r="B15" s="11" t="s">
        <v>188</v>
      </c>
      <c r="C15" s="11" t="s">
        <v>100</v>
      </c>
      <c r="D15" s="11"/>
      <c r="E15" s="11" t="s">
        <v>208</v>
      </c>
    </row>
    <row r="16" spans="1:5" ht="25.5">
      <c r="B16" s="11" t="s">
        <v>189</v>
      </c>
      <c r="C16" s="11" t="s">
        <v>100</v>
      </c>
      <c r="D16" s="11"/>
      <c r="E16" s="11" t="s">
        <v>209</v>
      </c>
    </row>
    <row r="17" spans="2:5">
      <c r="B17" s="11" t="s">
        <v>190</v>
      </c>
      <c r="C17" s="11" t="s">
        <v>100</v>
      </c>
      <c r="D17" s="11"/>
      <c r="E17" s="11" t="s">
        <v>210</v>
      </c>
    </row>
    <row r="18" spans="2:5">
      <c r="B18" s="11" t="s">
        <v>191</v>
      </c>
      <c r="C18" s="11" t="s">
        <v>100</v>
      </c>
      <c r="D18" s="11"/>
      <c r="E18" s="11" t="s">
        <v>211</v>
      </c>
    </row>
    <row r="19" spans="2:5" ht="25.5">
      <c r="B19" s="11" t="s">
        <v>192</v>
      </c>
      <c r="C19" s="11" t="s">
        <v>100</v>
      </c>
      <c r="D19" s="11"/>
      <c r="E19" s="11" t="s">
        <v>212</v>
      </c>
    </row>
    <row r="20" spans="2:5" ht="38.25">
      <c r="B20" s="11" t="s">
        <v>193</v>
      </c>
      <c r="C20" s="11" t="s">
        <v>100</v>
      </c>
      <c r="D20" s="11"/>
      <c r="E20" s="11" t="s">
        <v>213</v>
      </c>
    </row>
    <row r="21" spans="2:5">
      <c r="B21" s="11" t="s">
        <v>194</v>
      </c>
      <c r="C21" s="11" t="s">
        <v>100</v>
      </c>
      <c r="D21" s="11"/>
      <c r="E21" s="11" t="s">
        <v>214</v>
      </c>
    </row>
    <row r="22" spans="2:5" ht="25.5">
      <c r="B22" s="11" t="s">
        <v>195</v>
      </c>
      <c r="C22" s="11" t="s">
        <v>100</v>
      </c>
      <c r="D22" s="11"/>
      <c r="E22" s="11" t="s">
        <v>215</v>
      </c>
    </row>
    <row r="23" spans="2:5" ht="25.5">
      <c r="B23" s="11" t="s">
        <v>196</v>
      </c>
      <c r="C23" s="11" t="s">
        <v>100</v>
      </c>
      <c r="D23" s="11"/>
      <c r="E23" s="11" t="s">
        <v>216</v>
      </c>
    </row>
    <row r="24" spans="2:5">
      <c r="B24" s="11" t="s">
        <v>197</v>
      </c>
      <c r="C24" s="11" t="s">
        <v>100</v>
      </c>
      <c r="D24" s="11"/>
      <c r="E24" s="11" t="s">
        <v>217</v>
      </c>
    </row>
    <row r="25" spans="2:5">
      <c r="B25" s="11" t="s">
        <v>198</v>
      </c>
      <c r="C25" s="11" t="s">
        <v>100</v>
      </c>
      <c r="D25" s="11"/>
      <c r="E25" s="11" t="s">
        <v>218</v>
      </c>
    </row>
    <row r="26" spans="2:5">
      <c r="B26" s="11" t="s">
        <v>199</v>
      </c>
      <c r="C26" s="11" t="s">
        <v>100</v>
      </c>
      <c r="D26" s="11"/>
      <c r="E26" s="11" t="s">
        <v>219</v>
      </c>
    </row>
    <row r="27" spans="2:5" ht="25.5">
      <c r="B27" s="11" t="s">
        <v>200</v>
      </c>
      <c r="C27" s="11" t="s">
        <v>100</v>
      </c>
      <c r="D27" s="11"/>
      <c r="E27" s="11" t="s">
        <v>220</v>
      </c>
    </row>
    <row r="28" spans="2:5" ht="25.5">
      <c r="B28" s="11" t="s">
        <v>201</v>
      </c>
      <c r="C28" s="11" t="s">
        <v>100</v>
      </c>
      <c r="D28" s="11"/>
      <c r="E28" s="11" t="s">
        <v>221</v>
      </c>
    </row>
    <row r="29" spans="2:5" ht="38.25">
      <c r="B29" s="11" t="s">
        <v>202</v>
      </c>
      <c r="C29" s="11" t="s">
        <v>100</v>
      </c>
      <c r="D29" s="11"/>
      <c r="E29" s="11" t="s">
        <v>222</v>
      </c>
    </row>
    <row r="30" spans="2:5">
      <c r="B30" s="30"/>
      <c r="C30" s="30"/>
      <c r="D30" s="30"/>
      <c r="E30" s="30"/>
    </row>
  </sheetData>
  <mergeCells count="1">
    <mergeCell ref="D8:E8"/>
  </mergeCells>
  <pageMargins left="0.39370078740157483" right="0.39370078740157483" top="0.39370078740157483" bottom="0.39370078740157483" header="0.31496062992125984" footer="0.31496062992125984"/>
  <pageSetup paperSize="9" scale="9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Summary</vt:lpstr>
      <vt:lpstr>100</vt:lpstr>
      <vt:lpstr>200</vt:lpstr>
      <vt:lpstr>300</vt:lpstr>
      <vt:lpstr>400</vt:lpstr>
      <vt:lpstr>500</vt:lpstr>
      <vt:lpstr>600</vt:lpstr>
      <vt:lpstr>700</vt:lpstr>
      <vt:lpstr>800</vt:lpstr>
      <vt:lpstr>900</vt:lpstr>
      <vt:lpstr>1000</vt:lpstr>
      <vt:lpstr>1100</vt:lpstr>
      <vt:lpstr>1200</vt:lpstr>
      <vt:lpstr>1300</vt:lpstr>
      <vt:lpstr>1400</vt:lpstr>
      <vt:lpstr>1500</vt:lpstr>
      <vt:lpstr>1600</vt:lpstr>
      <vt:lpstr>1700</vt:lpstr>
      <vt:lpstr>1800</vt:lpstr>
      <vt:lpstr>1900</vt:lpstr>
      <vt:lpstr>2000</vt:lpstr>
      <vt:lpstr>2100.</vt:lpstr>
      <vt:lpstr>2200</vt:lpstr>
      <vt:lpstr>'1200'!Print_Area</vt:lpstr>
      <vt:lpstr>'1300'!Print_Area</vt:lpstr>
      <vt:lpstr>'1000'!Print_Titles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Sarang</dc:creator>
  <cp:lastModifiedBy>Sarang</cp:lastModifiedBy>
  <cp:lastPrinted>2015-09-17T15:25:51Z</cp:lastPrinted>
  <dcterms:created xsi:type="dcterms:W3CDTF">2015-09-14T17:43:02Z</dcterms:created>
  <dcterms:modified xsi:type="dcterms:W3CDTF">2015-09-17T15:25:55Z</dcterms:modified>
</cp:coreProperties>
</file>