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ACADEMICS_HVG\AUDIT PROGRAMS\AUDIT MANUAL_HVG\AUDIT PROGRAMS_HVG\AUDIT PLANS &amp; PROGRAMS\A_STATUTORY AUDIT\APPLICABILITY\"/>
    </mc:Choice>
  </mc:AlternateContent>
  <xr:revisionPtr revIDLastSave="0" documentId="13_ncr:1_{9B54AE28-69A0-4B24-BE2D-3F51163190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E4" i="1"/>
  <c r="D4" i="1"/>
  <c r="E13" i="1" l="1"/>
  <c r="F32" i="1" l="1"/>
  <c r="G28" i="1" l="1"/>
  <c r="F28" i="1"/>
  <c r="E28" i="1"/>
  <c r="E15" i="1" l="1"/>
  <c r="F14" i="1"/>
  <c r="G35" i="1" l="1"/>
  <c r="F35" i="1"/>
  <c r="E35" i="1"/>
  <c r="G33" i="1" l="1"/>
  <c r="G31" i="1"/>
  <c r="G25" i="1"/>
  <c r="G34" i="1" l="1"/>
  <c r="F34" i="1"/>
  <c r="F33" i="1"/>
  <c r="E33" i="1"/>
  <c r="F31" i="1"/>
  <c r="E31" i="1"/>
  <c r="F20" i="1"/>
  <c r="F30" i="1"/>
  <c r="G30" i="1"/>
  <c r="E30" i="1"/>
  <c r="F29" i="1"/>
  <c r="G29" i="1"/>
  <c r="E29" i="1"/>
  <c r="F27" i="1"/>
  <c r="E27" i="1"/>
  <c r="F26" i="1"/>
  <c r="F25" i="1"/>
  <c r="E25" i="1"/>
  <c r="F22" i="1"/>
  <c r="G22" i="1"/>
  <c r="E22" i="1"/>
  <c r="G20" i="1"/>
  <c r="F24" i="1"/>
  <c r="F23" i="1"/>
  <c r="E17" i="1"/>
  <c r="F16" i="1"/>
  <c r="E18" i="1"/>
  <c r="F19" i="1" l="1"/>
  <c r="F18" i="1"/>
  <c r="G16" i="1"/>
  <c r="E19" i="1" l="1"/>
  <c r="K19" i="1"/>
  <c r="J19" i="1"/>
  <c r="N18" i="1"/>
  <c r="N19" i="1" s="1"/>
  <c r="G19" i="1" l="1"/>
  <c r="G18" i="1"/>
  <c r="E20" i="1"/>
  <c r="G27" i="1"/>
  <c r="G26" i="1"/>
  <c r="E26" i="1"/>
  <c r="E24" i="1"/>
  <c r="E23" i="1"/>
  <c r="G24" i="1"/>
  <c r="G23" i="1"/>
  <c r="E34" i="1"/>
  <c r="G14" i="1"/>
  <c r="E32" i="1"/>
  <c r="G32" i="1"/>
</calcChain>
</file>

<file path=xl/sharedStrings.xml><?xml version="1.0" encoding="utf-8"?>
<sst xmlns="http://schemas.openxmlformats.org/spreadsheetml/2006/main" count="112" uniqueCount="54">
  <si>
    <t>Company Naame</t>
  </si>
  <si>
    <t>Status</t>
  </si>
  <si>
    <t>Listed Co.</t>
  </si>
  <si>
    <t>Limited Co.</t>
  </si>
  <si>
    <t>Net worth</t>
  </si>
  <si>
    <t>Capital</t>
  </si>
  <si>
    <t>Turnover</t>
  </si>
  <si>
    <t>Borrowing</t>
  </si>
  <si>
    <t>Rs. in lakhs</t>
  </si>
  <si>
    <t>Yes</t>
  </si>
  <si>
    <t>No</t>
  </si>
  <si>
    <t>Pvt.Co.</t>
  </si>
  <si>
    <t>Acceptance of deposits</t>
  </si>
  <si>
    <t>Certification of AR by CS</t>
  </si>
  <si>
    <t>Formal evaluation in Board report</t>
  </si>
  <si>
    <t>XBRL Filing</t>
  </si>
  <si>
    <t>CSR</t>
  </si>
  <si>
    <t>Financial statements by e-mode</t>
  </si>
  <si>
    <t>Woman Director</t>
  </si>
  <si>
    <t>Independent Director</t>
  </si>
  <si>
    <t>Audit-Nomination-Remu.Committee</t>
  </si>
  <si>
    <t>Vigil mechanism</t>
  </si>
  <si>
    <t>RPT-prior approval by spl.reso.</t>
  </si>
  <si>
    <t>Appointment of KMP</t>
  </si>
  <si>
    <t>Appointment of Company Secretary</t>
  </si>
  <si>
    <t>Sectrtarial audit</t>
  </si>
  <si>
    <t>Cash flow statement</t>
  </si>
  <si>
    <t>Profit</t>
  </si>
  <si>
    <t>Applicability</t>
  </si>
  <si>
    <t>Public co.</t>
  </si>
  <si>
    <t>All companies</t>
  </si>
  <si>
    <t>Sr.no</t>
  </si>
  <si>
    <t>Subject</t>
  </si>
  <si>
    <t>Internal audit - public co.</t>
  </si>
  <si>
    <t>Internal audit - pvt. co.</t>
  </si>
  <si>
    <t>Rotation of Auditor - public co.</t>
  </si>
  <si>
    <t>Rotation of Auditor - pvt.co.</t>
  </si>
  <si>
    <t>Small company - cumulative limit</t>
  </si>
  <si>
    <t>Listed-all. Unlisted Public co.- limits</t>
  </si>
  <si>
    <t>Listed-all. All other cos.- limits</t>
  </si>
  <si>
    <t>Protection password - hvg</t>
  </si>
  <si>
    <t>IFC-FR</t>
  </si>
  <si>
    <t>All Public co.-Pvt.co. - limits</t>
  </si>
  <si>
    <t>Current F.Y.</t>
  </si>
  <si>
    <t>Previous F.Y.</t>
  </si>
  <si>
    <t>N.A.</t>
  </si>
  <si>
    <t>Related to</t>
  </si>
  <si>
    <t>P.Y.</t>
  </si>
  <si>
    <t>C.Y.</t>
  </si>
  <si>
    <t>CARO 2020- cumulative limit</t>
  </si>
  <si>
    <t>APPLICABILITY CALCULATOR FOR F.Y. 2022-23</t>
  </si>
  <si>
    <t>3 CIT SOLUTIONS</t>
  </si>
  <si>
    <t>OTHER APPLICABILITIES</t>
  </si>
  <si>
    <t>Tax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</si>
</sst>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0" xfId="0" applyFont="1" applyProtection="1">
      <protection locked="0"/>
    </xf>
    <xf numFmtId="3" fontId="0" fillId="2" borderId="0" xfId="0" applyNumberFormat="1" applyFill="1"/>
    <xf numFmtId="0" fontId="0" fillId="2" borderId="0" xfId="0" applyFill="1"/>
    <xf numFmtId="3" fontId="0" fillId="3" borderId="0" xfId="0" applyNumberFormat="1" applyFill="1"/>
    <xf numFmtId="0" fontId="0" fillId="3" borderId="0" xfId="0" applyFill="1"/>
    <xf numFmtId="0" fontId="5" fillId="0" borderId="0" xfId="0" applyFont="1" applyAlignment="1">
      <alignment horizontal="left"/>
    </xf>
    <xf numFmtId="0" fontId="4" fillId="0" borderId="0" xfId="0" applyFont="1"/>
    <xf numFmtId="43" fontId="4" fillId="0" borderId="0" xfId="1" applyFont="1" applyProtection="1">
      <protection locked="0"/>
    </xf>
    <xf numFmtId="0" fontId="2" fillId="0" borderId="4" xfId="0" applyFont="1" applyBorder="1"/>
    <xf numFmtId="43" fontId="4" fillId="0" borderId="4" xfId="1" applyFont="1" applyBorder="1"/>
    <xf numFmtId="0" fontId="4" fillId="0" borderId="0" xfId="0" applyFont="1" applyAlignment="1">
      <alignment horizontal="left"/>
    </xf>
    <xf numFmtId="0" fontId="6" fillId="0" borderId="0" xfId="0" quotePrefix="1" applyFont="1" applyProtection="1">
      <protection locked="0"/>
    </xf>
    <xf numFmtId="0" fontId="6" fillId="0" borderId="0" xfId="0" quotePrefix="1" applyFont="1" applyAlignment="1" applyProtection="1">
      <alignment horizontal="left"/>
      <protection locked="0"/>
    </xf>
    <xf numFmtId="0" fontId="0" fillId="4" borderId="0" xfId="0" applyFill="1"/>
    <xf numFmtId="3" fontId="0" fillId="4" borderId="0" xfId="0" applyNumberFormat="1" applyFill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topLeftCell="A18" workbookViewId="0">
      <selection activeCell="F10" sqref="F10"/>
    </sheetView>
  </sheetViews>
  <sheetFormatPr defaultRowHeight="14.4" x14ac:dyDescent="0.3"/>
  <cols>
    <col min="1" max="2" width="12.44140625" style="4" customWidth="1"/>
    <col min="3" max="3" width="20.109375" customWidth="1"/>
    <col min="4" max="4" width="13.6640625" customWidth="1"/>
    <col min="5" max="5" width="10.5546875" customWidth="1"/>
    <col min="6" max="6" width="11.109375" customWidth="1"/>
    <col min="7" max="7" width="9.5546875" customWidth="1"/>
    <col min="8" max="8" width="5.5546875" customWidth="1"/>
    <col min="9" max="9" width="10" customWidth="1"/>
    <col min="10" max="10" width="9" customWidth="1"/>
    <col min="11" max="11" width="9.88671875" customWidth="1"/>
    <col min="12" max="12" width="10.44140625" customWidth="1"/>
    <col min="13" max="13" width="9.109375" customWidth="1"/>
    <col min="14" max="14" width="28.44140625" customWidth="1"/>
    <col min="17" max="17" width="10.88671875" customWidth="1"/>
  </cols>
  <sheetData>
    <row r="1" spans="1:14" ht="18" x14ac:dyDescent="0.35">
      <c r="A1" s="19" t="s">
        <v>50</v>
      </c>
      <c r="B1" s="19"/>
    </row>
    <row r="2" spans="1:14" x14ac:dyDescent="0.3">
      <c r="C2" s="1" t="s">
        <v>0</v>
      </c>
      <c r="D2" s="14" t="s">
        <v>51</v>
      </c>
    </row>
    <row r="3" spans="1:14" ht="15" thickBot="1" x14ac:dyDescent="0.35">
      <c r="C3" s="1" t="s">
        <v>43</v>
      </c>
      <c r="D3" s="20">
        <v>2022</v>
      </c>
      <c r="E3" s="24">
        <v>23</v>
      </c>
    </row>
    <row r="4" spans="1:14" x14ac:dyDescent="0.3">
      <c r="C4" s="1" t="s">
        <v>44</v>
      </c>
      <c r="D4" s="25">
        <f>D3-1</f>
        <v>2021</v>
      </c>
      <c r="E4" s="26">
        <f>E3-1</f>
        <v>22</v>
      </c>
      <c r="F4" s="6" t="s">
        <v>11</v>
      </c>
      <c r="G4" s="6" t="s">
        <v>9</v>
      </c>
      <c r="H4" s="3"/>
      <c r="K4" s="1" t="s">
        <v>40</v>
      </c>
    </row>
    <row r="5" spans="1:14" ht="15" thickBot="1" x14ac:dyDescent="0.35">
      <c r="C5" s="1" t="s">
        <v>1</v>
      </c>
      <c r="D5" s="14" t="s">
        <v>11</v>
      </c>
      <c r="F5" s="7" t="s">
        <v>3</v>
      </c>
      <c r="G5" s="8" t="s">
        <v>10</v>
      </c>
      <c r="H5" s="3"/>
    </row>
    <row r="6" spans="1:14" ht="15" thickBot="1" x14ac:dyDescent="0.35">
      <c r="C6" s="1"/>
      <c r="F6" s="8" t="s">
        <v>2</v>
      </c>
      <c r="H6" s="3"/>
    </row>
    <row r="7" spans="1:14" ht="15" thickBot="1" x14ac:dyDescent="0.35">
      <c r="C7" s="30" t="s">
        <v>8</v>
      </c>
      <c r="D7" s="31"/>
      <c r="E7" s="31"/>
      <c r="F7" s="31"/>
      <c r="G7" s="32"/>
    </row>
    <row r="8" spans="1:14" x14ac:dyDescent="0.3">
      <c r="C8" s="2" t="s">
        <v>4</v>
      </c>
      <c r="D8" s="2" t="s">
        <v>5</v>
      </c>
      <c r="E8" s="2" t="s">
        <v>6</v>
      </c>
      <c r="F8" s="2" t="s">
        <v>7</v>
      </c>
      <c r="G8" s="2" t="s">
        <v>27</v>
      </c>
      <c r="H8" s="3"/>
    </row>
    <row r="9" spans="1:14" ht="15" thickBot="1" x14ac:dyDescent="0.35">
      <c r="A9" s="1" t="s">
        <v>43</v>
      </c>
      <c r="B9" s="1"/>
      <c r="C9" s="21">
        <v>372.38</v>
      </c>
      <c r="D9" s="21">
        <v>360</v>
      </c>
      <c r="E9" s="21">
        <v>61640</v>
      </c>
      <c r="F9" s="21">
        <v>6560</v>
      </c>
      <c r="G9" s="21">
        <v>-20.13</v>
      </c>
      <c r="H9" s="3"/>
    </row>
    <row r="10" spans="1:14" ht="15" thickBot="1" x14ac:dyDescent="0.35">
      <c r="A10" s="22" t="s">
        <v>44</v>
      </c>
      <c r="B10" s="22"/>
      <c r="C10" s="23">
        <f>257</f>
        <v>257</v>
      </c>
      <c r="D10" s="23">
        <v>1</v>
      </c>
      <c r="E10" s="23">
        <v>6635</v>
      </c>
      <c r="F10" s="23">
        <v>429</v>
      </c>
      <c r="G10" s="23">
        <v>10</v>
      </c>
      <c r="I10" s="30" t="s">
        <v>8</v>
      </c>
      <c r="J10" s="31"/>
      <c r="K10" s="31"/>
      <c r="L10" s="31"/>
      <c r="M10" s="32"/>
    </row>
    <row r="12" spans="1:14" x14ac:dyDescent="0.3">
      <c r="A12" s="5" t="s">
        <v>31</v>
      </c>
      <c r="B12" s="5" t="s">
        <v>46</v>
      </c>
      <c r="C12" s="33" t="s">
        <v>32</v>
      </c>
      <c r="D12" s="33"/>
      <c r="E12" s="5" t="s">
        <v>11</v>
      </c>
      <c r="F12" s="5" t="s">
        <v>3</v>
      </c>
      <c r="G12" s="5" t="s">
        <v>2</v>
      </c>
      <c r="H12" s="2" t="s">
        <v>31</v>
      </c>
      <c r="I12" s="2" t="s">
        <v>4</v>
      </c>
      <c r="J12" s="2" t="s">
        <v>5</v>
      </c>
      <c r="K12" s="2" t="s">
        <v>6</v>
      </c>
      <c r="L12" s="2" t="s">
        <v>7</v>
      </c>
      <c r="M12" s="2" t="s">
        <v>27</v>
      </c>
      <c r="N12" s="9" t="s">
        <v>28</v>
      </c>
    </row>
    <row r="13" spans="1:14" x14ac:dyDescent="0.3">
      <c r="A13" s="4">
        <v>1</v>
      </c>
      <c r="B13" s="4" t="s">
        <v>47</v>
      </c>
      <c r="C13" t="s">
        <v>37</v>
      </c>
      <c r="E13" s="3" t="str">
        <f>IF(E12&lt;&gt;$D$5,"  ",IF(AND($D$9&lt;=J13,$E$10&lt;=K13),$G$4,$G$5))</f>
        <v>No</v>
      </c>
      <c r="F13" s="3" t="s">
        <v>45</v>
      </c>
      <c r="G13" s="3" t="s">
        <v>45</v>
      </c>
      <c r="H13">
        <v>1</v>
      </c>
      <c r="I13" s="10"/>
      <c r="J13" s="10">
        <v>400</v>
      </c>
      <c r="K13" s="10">
        <v>4000</v>
      </c>
      <c r="L13" s="10"/>
      <c r="M13" s="10"/>
      <c r="N13" t="s">
        <v>11</v>
      </c>
    </row>
    <row r="14" spans="1:14" x14ac:dyDescent="0.3">
      <c r="A14" s="4">
        <v>2</v>
      </c>
      <c r="B14" s="4" t="s">
        <v>47</v>
      </c>
      <c r="C14" t="s">
        <v>33</v>
      </c>
      <c r="E14" s="3" t="s">
        <v>45</v>
      </c>
      <c r="F14" s="3" t="str">
        <f>IF(F12&lt;&gt;D5,"  ",IF(OR(D10&gt;=J14,E10&gt;=K14,F10&gt;=L14),G4,G5))</f>
        <v xml:space="preserve">  </v>
      </c>
      <c r="G14" s="3" t="str">
        <f>IF($G$12=$D$5,$G$4,"  ")</f>
        <v xml:space="preserve">  </v>
      </c>
      <c r="H14" s="16">
        <v>2</v>
      </c>
      <c r="I14" s="15"/>
      <c r="J14" s="15">
        <v>5000</v>
      </c>
      <c r="K14" s="15">
        <v>20000</v>
      </c>
      <c r="L14" s="15">
        <v>10000</v>
      </c>
      <c r="M14" s="15"/>
      <c r="N14" s="16" t="s">
        <v>38</v>
      </c>
    </row>
    <row r="15" spans="1:14" x14ac:dyDescent="0.3">
      <c r="A15" s="4">
        <v>2</v>
      </c>
      <c r="B15" s="4" t="s">
        <v>47</v>
      </c>
      <c r="C15" t="s">
        <v>34</v>
      </c>
      <c r="E15" s="3" t="str">
        <f>IF(E12&lt;&gt;D5,"  ",IF(OR(E10&gt;=K15,F10&gt;=L15),G4,G5))</f>
        <v>No</v>
      </c>
      <c r="F15" s="3" t="s">
        <v>45</v>
      </c>
      <c r="G15" s="3" t="s">
        <v>45</v>
      </c>
      <c r="H15" s="16">
        <v>2</v>
      </c>
      <c r="I15" s="15"/>
      <c r="J15" s="15"/>
      <c r="K15" s="15">
        <v>20000</v>
      </c>
      <c r="L15" s="15">
        <v>10000</v>
      </c>
      <c r="M15" s="15"/>
      <c r="N15" s="16" t="s">
        <v>11</v>
      </c>
    </row>
    <row r="16" spans="1:14" x14ac:dyDescent="0.3">
      <c r="A16" s="4">
        <v>3</v>
      </c>
      <c r="B16" s="4" t="s">
        <v>48</v>
      </c>
      <c r="C16" t="s">
        <v>35</v>
      </c>
      <c r="D16" s="3"/>
      <c r="E16" s="3" t="s">
        <v>45</v>
      </c>
      <c r="F16" s="3" t="str">
        <f>IF(F12&lt;&gt;$D$5,"  ",IF(OR($D$9&gt;=J16,$F$9&gt;=L16),$G$4,$G$5))</f>
        <v xml:space="preserve">  </v>
      </c>
      <c r="G16" s="3" t="str">
        <f>IF($G$12=$D$5,$G$4," ")</f>
        <v xml:space="preserve"> </v>
      </c>
      <c r="H16" s="18">
        <v>3</v>
      </c>
      <c r="I16" s="17"/>
      <c r="J16" s="17">
        <v>1000</v>
      </c>
      <c r="K16" s="17"/>
      <c r="L16" s="17">
        <v>5000</v>
      </c>
      <c r="M16" s="17"/>
      <c r="N16" s="18" t="s">
        <v>38</v>
      </c>
    </row>
    <row r="17" spans="1:14" x14ac:dyDescent="0.3">
      <c r="A17" s="4">
        <v>3</v>
      </c>
      <c r="B17" s="4" t="s">
        <v>48</v>
      </c>
      <c r="C17" t="s">
        <v>36</v>
      </c>
      <c r="E17" s="3" t="str">
        <f>IF(E12&lt;&gt;D5,"  ",IF(OR(D9&gt;=J17,F9&gt;=L17),G4,G5))</f>
        <v>Yes</v>
      </c>
      <c r="F17" s="3" t="s">
        <v>45</v>
      </c>
      <c r="G17" s="3" t="s">
        <v>45</v>
      </c>
      <c r="H17" s="18">
        <v>3</v>
      </c>
      <c r="I17" s="17"/>
      <c r="J17" s="17">
        <v>5000</v>
      </c>
      <c r="K17" s="18"/>
      <c r="L17" s="17">
        <v>5000</v>
      </c>
      <c r="M17" s="17"/>
      <c r="N17" s="18" t="s">
        <v>11</v>
      </c>
    </row>
    <row r="18" spans="1:14" x14ac:dyDescent="0.3">
      <c r="A18" s="4">
        <v>4</v>
      </c>
      <c r="B18" s="4" t="s">
        <v>48</v>
      </c>
      <c r="C18" t="s">
        <v>49</v>
      </c>
      <c r="D18" s="3"/>
      <c r="E18" s="3" t="str">
        <f>IF(E12&lt;&gt;D5,"  ",IF(AND(E12=D5,E13=G4),G5,IF(AND(C9&lt;I18,E9&lt;K18,F9&lt;L18),G5,G4)))</f>
        <v>Yes</v>
      </c>
      <c r="F18" s="3" t="str">
        <f>IF($F$12=$D$5,$G$4," ")</f>
        <v xml:space="preserve"> </v>
      </c>
      <c r="G18" s="3" t="str">
        <f>IF(G12=$D$5,$G$4,"  ")</f>
        <v xml:space="preserve">  </v>
      </c>
      <c r="H18">
        <v>4</v>
      </c>
      <c r="I18" s="10">
        <v>100</v>
      </c>
      <c r="J18" s="10"/>
      <c r="K18" s="10">
        <v>1000</v>
      </c>
      <c r="L18" s="10">
        <v>100</v>
      </c>
      <c r="M18" s="10"/>
      <c r="N18" t="str">
        <f>N17</f>
        <v>Pvt.Co.</v>
      </c>
    </row>
    <row r="19" spans="1:14" x14ac:dyDescent="0.3">
      <c r="A19" s="4">
        <v>5</v>
      </c>
      <c r="B19" s="4" t="s">
        <v>47</v>
      </c>
      <c r="C19" t="s">
        <v>26</v>
      </c>
      <c r="D19" s="3"/>
      <c r="E19" s="3" t="str">
        <f>IF(E12&lt;&gt;D5,"  ",IF(E13=G4,G5,G4))</f>
        <v>Yes</v>
      </c>
      <c r="F19" s="3" t="str">
        <f>IF($F$12=$D$5,$G$4," ")</f>
        <v xml:space="preserve"> </v>
      </c>
      <c r="G19" s="3" t="str">
        <f>IF(G12&lt;&gt;$D$5,"  ",$G$4)</f>
        <v xml:space="preserve">  </v>
      </c>
      <c r="H19">
        <v>5</v>
      </c>
      <c r="I19" s="10"/>
      <c r="J19" s="10">
        <f>J13</f>
        <v>400</v>
      </c>
      <c r="K19" s="10">
        <f>K13</f>
        <v>4000</v>
      </c>
      <c r="L19" s="10"/>
      <c r="M19" s="10"/>
      <c r="N19" t="str">
        <f>N18</f>
        <v>Pvt.Co.</v>
      </c>
    </row>
    <row r="20" spans="1:14" x14ac:dyDescent="0.3">
      <c r="A20" s="4">
        <v>6</v>
      </c>
      <c r="B20" s="4" t="s">
        <v>48</v>
      </c>
      <c r="C20" t="s">
        <v>25</v>
      </c>
      <c r="D20" s="3"/>
      <c r="E20" s="3" t="str">
        <f>IF(E12=D5,G5,"  ")</f>
        <v>No</v>
      </c>
      <c r="F20" s="3" t="str">
        <f>IF(F12&lt;&gt;$D$5,"  ",IF(OR(D9&gt;=J20,E9&gt;=K20),G4,G5))</f>
        <v xml:space="preserve">  </v>
      </c>
      <c r="G20" s="3" t="str">
        <f>IF(G12&lt;&gt;$D$5,"  ",IF(OR($D$9&gt;=J20,$E$9&gt;=K20),$G$4,$G$5))</f>
        <v xml:space="preserve">  </v>
      </c>
      <c r="H20" s="27">
        <v>6</v>
      </c>
      <c r="I20" s="28"/>
      <c r="J20" s="28">
        <v>5000</v>
      </c>
      <c r="K20" s="28">
        <v>25000</v>
      </c>
      <c r="L20" s="28">
        <v>10000</v>
      </c>
      <c r="M20" s="28"/>
      <c r="N20" s="27" t="s">
        <v>29</v>
      </c>
    </row>
    <row r="21" spans="1:14" x14ac:dyDescent="0.3">
      <c r="A21" s="4">
        <v>6</v>
      </c>
      <c r="B21" s="4" t="s">
        <v>48</v>
      </c>
      <c r="C21" t="s">
        <v>25</v>
      </c>
      <c r="D21" s="3"/>
      <c r="E21" s="3"/>
      <c r="F21" s="3"/>
      <c r="G21" s="3"/>
      <c r="H21" s="27">
        <v>6</v>
      </c>
      <c r="I21" s="28"/>
      <c r="J21" s="28">
        <v>1000</v>
      </c>
      <c r="K21" s="28"/>
      <c r="L21" s="28">
        <v>10000</v>
      </c>
      <c r="M21" s="28"/>
      <c r="N21" s="27" t="s">
        <v>11</v>
      </c>
    </row>
    <row r="22" spans="1:14" x14ac:dyDescent="0.3">
      <c r="A22" s="4">
        <v>7</v>
      </c>
      <c r="B22" s="4" t="s">
        <v>48</v>
      </c>
      <c r="C22" t="s">
        <v>24</v>
      </c>
      <c r="D22" s="3"/>
      <c r="E22" s="3" t="str">
        <f>IF(E12&lt;&gt;$D$5,"  ",IF($D$9&gt;=$J$22,$G$4,$G$5))</f>
        <v>No</v>
      </c>
      <c r="F22" s="3" t="str">
        <f t="shared" ref="F22:G22" si="0">IF(F12&lt;&gt;$D$5,"  ",IF($D$9&gt;=$J$22,$G$4,$G$5))</f>
        <v xml:space="preserve">  </v>
      </c>
      <c r="G22" s="3" t="str">
        <f t="shared" si="0"/>
        <v xml:space="preserve">  </v>
      </c>
      <c r="H22">
        <v>7</v>
      </c>
      <c r="I22" s="10"/>
      <c r="J22" s="10">
        <v>500</v>
      </c>
      <c r="K22" s="10"/>
      <c r="L22" s="10"/>
      <c r="M22" s="10"/>
      <c r="N22" t="s">
        <v>30</v>
      </c>
    </row>
    <row r="23" spans="1:14" x14ac:dyDescent="0.3">
      <c r="A23" s="4">
        <v>8</v>
      </c>
      <c r="B23" s="4" t="s">
        <v>48</v>
      </c>
      <c r="C23" t="s">
        <v>18</v>
      </c>
      <c r="D23" s="3"/>
      <c r="E23" s="3" t="str">
        <f>IF($E$12=$D$5,$G$5,"  ")</f>
        <v>No</v>
      </c>
      <c r="F23" s="3" t="str">
        <f>IF(F12&lt;&gt;$D$5,"  ",IF(OR($D$9&gt;=J23,$E$9&gt;=K23),$G$4,$G$5))</f>
        <v xml:space="preserve">  </v>
      </c>
      <c r="G23" s="3" t="str">
        <f>IF($G$12=$D$5,$G$4,"  ")</f>
        <v xml:space="preserve">  </v>
      </c>
      <c r="H23">
        <v>8</v>
      </c>
      <c r="I23" s="10"/>
      <c r="J23" s="10">
        <v>10000</v>
      </c>
      <c r="K23" s="10">
        <v>30000</v>
      </c>
      <c r="L23" s="10"/>
      <c r="M23" s="10"/>
      <c r="N23" t="s">
        <v>38</v>
      </c>
    </row>
    <row r="24" spans="1:14" x14ac:dyDescent="0.3">
      <c r="A24" s="4">
        <v>9</v>
      </c>
      <c r="B24" s="4" t="s">
        <v>48</v>
      </c>
      <c r="C24" t="s">
        <v>19</v>
      </c>
      <c r="D24" s="3"/>
      <c r="E24" s="3" t="str">
        <f>IF($E$12=$D$5,$G$5,"  ")</f>
        <v>No</v>
      </c>
      <c r="F24" s="3" t="str">
        <f>IF(F12&lt;&gt;$D$5,"  ",IF(OR($D$9&gt;=J24,E9&gt;=K24,F9&gt;=L24),$G$4,$G$5))</f>
        <v xml:space="preserve">  </v>
      </c>
      <c r="G24" s="3" t="str">
        <f>IF($G$12=$D$5,$G$4,"  ")</f>
        <v xml:space="preserve">  </v>
      </c>
      <c r="H24">
        <v>9</v>
      </c>
      <c r="I24" s="10"/>
      <c r="J24" s="10">
        <v>1000</v>
      </c>
      <c r="K24" s="10">
        <v>10000</v>
      </c>
      <c r="L24" s="10">
        <v>5000</v>
      </c>
      <c r="M24" s="10"/>
      <c r="N24" t="s">
        <v>38</v>
      </c>
    </row>
    <row r="25" spans="1:14" x14ac:dyDescent="0.3">
      <c r="A25" s="4">
        <v>10</v>
      </c>
      <c r="B25" s="4" t="s">
        <v>48</v>
      </c>
      <c r="C25" t="s">
        <v>23</v>
      </c>
      <c r="D25" s="3"/>
      <c r="E25" s="3" t="str">
        <f>IF(E12&lt;&gt;$D$5,"  ",IF($D$9&gt;=$J$25,$G$4,$G$5))</f>
        <v>No</v>
      </c>
      <c r="F25" s="3" t="str">
        <f t="shared" ref="F25" si="1">IF(F12&lt;&gt;$D$5,"  ",IF($D$9&gt;=$J$25,$G$4,$G$5))</f>
        <v xml:space="preserve">  </v>
      </c>
      <c r="G25" s="3" t="str">
        <f>IF($G$12=$D$5,$G$4,"  ")</f>
        <v xml:space="preserve">  </v>
      </c>
      <c r="H25">
        <v>10</v>
      </c>
      <c r="I25" s="10"/>
      <c r="J25" s="10">
        <v>1000</v>
      </c>
      <c r="K25" s="10"/>
      <c r="L25" s="10"/>
      <c r="M25" s="10"/>
      <c r="N25" t="s">
        <v>39</v>
      </c>
    </row>
    <row r="26" spans="1:14" x14ac:dyDescent="0.3">
      <c r="A26" s="4">
        <v>11</v>
      </c>
      <c r="B26" s="4" t="s">
        <v>48</v>
      </c>
      <c r="C26" t="s">
        <v>20</v>
      </c>
      <c r="D26" s="3"/>
      <c r="E26" s="3" t="str">
        <f>IF($E$12=$D$5,$G$5,"  ")</f>
        <v>No</v>
      </c>
      <c r="F26" s="3" t="str">
        <f>IF($F$12&lt;&gt;$D$5,"  ",IF(OR($D$9&gt;=J26,$E$9&gt;=K26,$F$9&gt;=L26),$G$4,$G$5))</f>
        <v xml:space="preserve">  </v>
      </c>
      <c r="G26" s="3" t="str">
        <f>IF($G$12=$D$5,$G$4,"  ")</f>
        <v xml:space="preserve">  </v>
      </c>
      <c r="H26">
        <v>11</v>
      </c>
      <c r="I26" s="10"/>
      <c r="J26" s="10">
        <v>1000</v>
      </c>
      <c r="K26" s="10">
        <v>10000</v>
      </c>
      <c r="L26" s="10">
        <v>5000</v>
      </c>
      <c r="M26" s="10"/>
      <c r="N26" t="s">
        <v>38</v>
      </c>
    </row>
    <row r="27" spans="1:14" x14ac:dyDescent="0.3">
      <c r="A27" s="4">
        <v>12</v>
      </c>
      <c r="B27" s="4" t="s">
        <v>48</v>
      </c>
      <c r="C27" t="s">
        <v>21</v>
      </c>
      <c r="D27" s="3"/>
      <c r="E27" s="3" t="str">
        <f>IF(E12&lt;&gt;$D$5,"  ",IF($F$9&gt;=$L$27,$G$4,$G$5))</f>
        <v>Yes</v>
      </c>
      <c r="F27" s="3" t="str">
        <f>IF(F12&lt;&gt;$D$5,"  ",IF($F$9&gt;=$L$27,$G$4,$G$5))</f>
        <v xml:space="preserve">  </v>
      </c>
      <c r="G27" s="3" t="str">
        <f>IF($G$12=$D$5,$G$4,"  ")</f>
        <v xml:space="preserve">  </v>
      </c>
      <c r="H27">
        <v>12</v>
      </c>
      <c r="I27" s="10"/>
      <c r="J27" s="10"/>
      <c r="K27" s="10"/>
      <c r="L27" s="10">
        <v>5000</v>
      </c>
      <c r="M27" s="10"/>
      <c r="N27" t="s">
        <v>39</v>
      </c>
    </row>
    <row r="28" spans="1:14" x14ac:dyDescent="0.3">
      <c r="A28" s="4">
        <v>13</v>
      </c>
      <c r="B28" s="4" t="s">
        <v>47</v>
      </c>
      <c r="C28" t="s">
        <v>22</v>
      </c>
      <c r="D28" s="3"/>
      <c r="E28" s="3" t="str">
        <f>IF(E12&lt;&gt;$D$5,"  ",IF($D$10&gt;=$J$28,$G$4,$G$5))</f>
        <v>No</v>
      </c>
      <c r="F28" s="3" t="str">
        <f>IF(F12&lt;&gt;$D$5,"  ",IF($D$10&gt;=$J$28,$G$4,$G$5))</f>
        <v xml:space="preserve">  </v>
      </c>
      <c r="G28" s="3" t="str">
        <f>IF(G12&lt;&gt;$D$5,"  ",IF($D$10&gt;=$J$28,$G$4,$G$5))</f>
        <v xml:space="preserve">  </v>
      </c>
      <c r="H28">
        <v>13</v>
      </c>
      <c r="I28" s="10"/>
      <c r="J28" s="10">
        <v>1000</v>
      </c>
      <c r="K28" s="10"/>
      <c r="L28" s="10"/>
      <c r="M28" s="10"/>
      <c r="N28" t="s">
        <v>30</v>
      </c>
    </row>
    <row r="29" spans="1:14" x14ac:dyDescent="0.3">
      <c r="A29" s="4">
        <v>14</v>
      </c>
      <c r="B29" s="4" t="s">
        <v>48</v>
      </c>
      <c r="C29" t="s">
        <v>16</v>
      </c>
      <c r="D29" s="3"/>
      <c r="E29" s="3" t="str">
        <f>IF(E12&lt;&gt;$D$5,"  ",IF(OR($C$9&gt;=$I$29,$E$9&gt;=$K$29,$G$9&gt;=$M$29),$G$4,$G$5))</f>
        <v>No</v>
      </c>
      <c r="F29" s="3" t="str">
        <f t="shared" ref="F29:G29" si="2">IF(F12&lt;&gt;$D$5,"  ",IF(OR($C$9&gt;=$I$29,$E$9&gt;=$K$29,$G$9&gt;=$M$29),$G$4,$G$5))</f>
        <v xml:space="preserve">  </v>
      </c>
      <c r="G29" s="3" t="str">
        <f t="shared" si="2"/>
        <v xml:space="preserve">  </v>
      </c>
      <c r="H29">
        <v>14</v>
      </c>
      <c r="I29" s="10">
        <v>50000</v>
      </c>
      <c r="J29" s="10"/>
      <c r="K29" s="10">
        <v>100000</v>
      </c>
      <c r="L29" s="10"/>
      <c r="M29" s="10">
        <v>500</v>
      </c>
      <c r="N29" t="s">
        <v>30</v>
      </c>
    </row>
    <row r="30" spans="1:14" x14ac:dyDescent="0.3">
      <c r="A30" s="4">
        <v>15</v>
      </c>
      <c r="B30" s="4" t="s">
        <v>48</v>
      </c>
      <c r="C30" t="s">
        <v>12</v>
      </c>
      <c r="E30" s="3" t="str">
        <f>IF(E12&lt;&gt;$D$5,"  ",IF(OR($C$9&gt;$I$30,$E$9&gt;$K$30),$G$4,$G$5))</f>
        <v>Yes</v>
      </c>
      <c r="F30" s="3" t="str">
        <f t="shared" ref="F30:G30" si="3">IF(F12&lt;&gt;$D$5,"  ",IF(OR($C$9&gt;$I$30,$E$9&gt;$K$30),$G$4,$G$5))</f>
        <v xml:space="preserve">  </v>
      </c>
      <c r="G30" s="3" t="str">
        <f t="shared" si="3"/>
        <v xml:space="preserve">  </v>
      </c>
      <c r="H30">
        <v>15</v>
      </c>
      <c r="I30" s="10">
        <v>10000</v>
      </c>
      <c r="J30" s="10"/>
      <c r="K30" s="10">
        <v>50000</v>
      </c>
      <c r="L30" s="10"/>
      <c r="M30" s="10"/>
      <c r="N30" t="s">
        <v>30</v>
      </c>
    </row>
    <row r="31" spans="1:14" x14ac:dyDescent="0.3">
      <c r="A31" s="4">
        <v>16</v>
      </c>
      <c r="B31" s="4" t="s">
        <v>48</v>
      </c>
      <c r="C31" t="s">
        <v>13</v>
      </c>
      <c r="E31" s="3" t="str">
        <f>IF(E12&lt;&gt;$D$5,"  ",IF(OR($D$9&gt;=$J$31,$E$9&gt;=$K$31),$G$4,$G$5))</f>
        <v>Yes</v>
      </c>
      <c r="F31" s="3" t="str">
        <f t="shared" ref="F31" si="4">IF(F12&lt;&gt;$D$5,"  ",IF(OR($D$9&gt;=$J$31,$E$9&gt;=$K$31),$G$4,$G$5))</f>
        <v xml:space="preserve">  </v>
      </c>
      <c r="G31" s="3" t="str">
        <f>IF($G$12=$D$5,$G$4,"  ")</f>
        <v xml:space="preserve">  </v>
      </c>
      <c r="H31">
        <v>16</v>
      </c>
      <c r="I31" s="11"/>
      <c r="J31" s="13">
        <v>1000</v>
      </c>
      <c r="K31" s="13">
        <v>5000</v>
      </c>
      <c r="L31" s="11"/>
      <c r="M31" s="10"/>
      <c r="N31" t="s">
        <v>39</v>
      </c>
    </row>
    <row r="32" spans="1:14" x14ac:dyDescent="0.3">
      <c r="A32" s="4">
        <v>17</v>
      </c>
      <c r="B32" s="4" t="s">
        <v>47</v>
      </c>
      <c r="C32" t="s">
        <v>14</v>
      </c>
      <c r="E32" s="3" t="str">
        <f>IF(E12=D5,G5,"  ")</f>
        <v>No</v>
      </c>
      <c r="F32" s="3" t="str">
        <f>IF(F12&lt;&gt;D5,"  ",IF($D$10&gt;J32,$G$4,$G$5))</f>
        <v xml:space="preserve">  </v>
      </c>
      <c r="G32" s="3" t="str">
        <f>IF($G$12=$D$5,$G$4,"  ")</f>
        <v xml:space="preserve">  </v>
      </c>
      <c r="H32">
        <v>17</v>
      </c>
      <c r="I32" s="12"/>
      <c r="J32" s="13">
        <v>2500</v>
      </c>
      <c r="K32" s="12"/>
      <c r="L32" s="10"/>
      <c r="M32" s="10"/>
      <c r="N32" t="s">
        <v>38</v>
      </c>
    </row>
    <row r="33" spans="1:14" x14ac:dyDescent="0.3">
      <c r="A33" s="4">
        <v>18</v>
      </c>
      <c r="B33" s="4" t="s">
        <v>48</v>
      </c>
      <c r="C33" t="s">
        <v>15</v>
      </c>
      <c r="E33" s="3" t="str">
        <f>IF(E12&lt;&gt;$D$5,"  ",IF(OR($D$9&gt;=$J$33,$E$9&gt;$K$33),$G$4,$G$5))</f>
        <v>Yes</v>
      </c>
      <c r="F33" s="3" t="str">
        <f t="shared" ref="F33" si="5">IF(F12&lt;&gt;$D$5,"  ",IF(OR($D$9&gt;=$J$33,$E$9&gt;$K$33),$G$4,$G$5))</f>
        <v xml:space="preserve">  </v>
      </c>
      <c r="G33" s="3" t="str">
        <f>IF($G$12=$D$5,$G$4,"  ")</f>
        <v xml:space="preserve">  </v>
      </c>
      <c r="H33">
        <v>18</v>
      </c>
      <c r="I33" s="12"/>
      <c r="J33" s="13">
        <v>500</v>
      </c>
      <c r="K33" s="13">
        <v>10000</v>
      </c>
      <c r="L33" s="10"/>
      <c r="M33" s="10"/>
      <c r="N33" t="s">
        <v>39</v>
      </c>
    </row>
    <row r="34" spans="1:14" x14ac:dyDescent="0.3">
      <c r="A34" s="4">
        <v>19</v>
      </c>
      <c r="B34" s="4" t="s">
        <v>48</v>
      </c>
      <c r="C34" t="s">
        <v>17</v>
      </c>
      <c r="D34" s="3"/>
      <c r="E34" s="3" t="str">
        <f>IF(E12=D5,G5,"  ")</f>
        <v>No</v>
      </c>
      <c r="F34" s="3" t="str">
        <f>IF(F12&lt;&gt;D5,"  ",IF(OR(C9&gt;=I34,E9&gt;=K34),G4,G5))</f>
        <v xml:space="preserve">  </v>
      </c>
      <c r="G34" s="3" t="str">
        <f>IF(G12&lt;&gt;D5,"  ",G4)</f>
        <v xml:space="preserve">  </v>
      </c>
      <c r="H34">
        <v>19</v>
      </c>
      <c r="I34" s="13">
        <v>100</v>
      </c>
      <c r="J34" s="13"/>
      <c r="K34" s="13">
        <v>1000</v>
      </c>
      <c r="L34" s="10"/>
      <c r="M34" s="10"/>
      <c r="N34" t="s">
        <v>38</v>
      </c>
    </row>
    <row r="35" spans="1:14" x14ac:dyDescent="0.3">
      <c r="A35" s="4">
        <v>20</v>
      </c>
      <c r="B35" s="4" t="s">
        <v>48</v>
      </c>
      <c r="C35" t="s">
        <v>41</v>
      </c>
      <c r="E35" s="3" t="str">
        <f>IF(E12&lt;&gt;D5,"  ",IF(OR(E9&gt;=K35,F9&gt;=L35),G4,G5))</f>
        <v>Yes</v>
      </c>
      <c r="F35" s="3" t="str">
        <f>IF(F12&lt;&gt;D5,"  ",G4)</f>
        <v xml:space="preserve">  </v>
      </c>
      <c r="G35" s="3" t="str">
        <f>IF(G12&lt;&gt;D5,"  ",G4)</f>
        <v xml:space="preserve">  </v>
      </c>
      <c r="H35">
        <v>20</v>
      </c>
      <c r="I35" s="12"/>
      <c r="J35" s="12"/>
      <c r="K35" s="13">
        <v>5000</v>
      </c>
      <c r="L35" s="10">
        <v>2500</v>
      </c>
      <c r="M35" s="10"/>
      <c r="N35" t="s">
        <v>42</v>
      </c>
    </row>
    <row r="36" spans="1:14" x14ac:dyDescent="0.3">
      <c r="F36" s="3"/>
      <c r="I36" s="10"/>
      <c r="J36" s="10"/>
      <c r="K36" s="10"/>
      <c r="L36" s="10"/>
      <c r="M36" s="10"/>
    </row>
    <row r="37" spans="1:14" x14ac:dyDescent="0.3">
      <c r="A37"/>
      <c r="B37"/>
      <c r="I37" s="10"/>
      <c r="J37" s="10"/>
      <c r="K37" s="10"/>
      <c r="L37" s="10"/>
      <c r="M37" s="10"/>
    </row>
    <row r="38" spans="1:14" x14ac:dyDescent="0.3">
      <c r="A38" s="29" t="s">
        <v>52</v>
      </c>
      <c r="B38"/>
      <c r="I38" s="10"/>
      <c r="J38" s="10"/>
      <c r="K38" s="10"/>
      <c r="L38" s="10"/>
      <c r="M38" s="10"/>
    </row>
    <row r="39" spans="1:14" x14ac:dyDescent="0.3">
      <c r="A39"/>
      <c r="B39"/>
      <c r="C39" t="s">
        <v>53</v>
      </c>
      <c r="I39" s="10"/>
      <c r="J39" s="10"/>
      <c r="K39" s="10"/>
      <c r="L39" s="10"/>
      <c r="M39" s="10"/>
    </row>
    <row r="40" spans="1:14" x14ac:dyDescent="0.3">
      <c r="A40"/>
      <c r="B40"/>
      <c r="I40" s="10"/>
      <c r="J40" s="10"/>
      <c r="K40" s="10"/>
      <c r="L40" s="10"/>
      <c r="M40" s="10"/>
    </row>
    <row r="41" spans="1:14" x14ac:dyDescent="0.3">
      <c r="A41"/>
      <c r="B41"/>
      <c r="I41" s="10"/>
      <c r="J41" s="10"/>
      <c r="K41" s="10"/>
      <c r="L41" s="10"/>
      <c r="M41" s="10"/>
    </row>
    <row r="42" spans="1:14" x14ac:dyDescent="0.3">
      <c r="A42"/>
      <c r="B42"/>
      <c r="I42" s="10"/>
      <c r="J42" s="10"/>
      <c r="K42" s="10"/>
      <c r="L42" s="10"/>
      <c r="M42" s="10"/>
    </row>
    <row r="43" spans="1:14" x14ac:dyDescent="0.3">
      <c r="A43"/>
      <c r="B43"/>
      <c r="I43" s="10"/>
      <c r="J43" s="10"/>
      <c r="K43" s="10"/>
      <c r="L43" s="10"/>
      <c r="M43" s="10"/>
    </row>
    <row r="44" spans="1:14" x14ac:dyDescent="0.3">
      <c r="A44"/>
      <c r="B44"/>
      <c r="I44" s="10"/>
      <c r="J44" s="10"/>
      <c r="K44" s="10"/>
      <c r="L44" s="10"/>
      <c r="M44" s="10"/>
    </row>
    <row r="45" spans="1:14" x14ac:dyDescent="0.3">
      <c r="A45"/>
      <c r="B45"/>
      <c r="I45" s="10"/>
      <c r="J45" s="10"/>
      <c r="K45" s="10"/>
      <c r="L45" s="10"/>
      <c r="M45" s="10"/>
    </row>
    <row r="46" spans="1:14" x14ac:dyDescent="0.3">
      <c r="A46"/>
      <c r="B46"/>
      <c r="I46" s="10"/>
      <c r="J46" s="10"/>
      <c r="K46" s="10"/>
      <c r="L46" s="10"/>
      <c r="M46" s="10"/>
    </row>
    <row r="47" spans="1:14" x14ac:dyDescent="0.3">
      <c r="A47"/>
      <c r="B47"/>
      <c r="I47" s="10"/>
      <c r="J47" s="10"/>
      <c r="K47" s="10"/>
      <c r="L47" s="10"/>
      <c r="M47" s="10"/>
    </row>
    <row r="48" spans="1:14" x14ac:dyDescent="0.3">
      <c r="A48"/>
      <c r="B48"/>
      <c r="I48" s="10"/>
      <c r="J48" s="10"/>
      <c r="K48" s="10"/>
      <c r="L48" s="10"/>
      <c r="M48" s="10"/>
    </row>
    <row r="49" spans="1:13" x14ac:dyDescent="0.3">
      <c r="A49"/>
      <c r="B49"/>
      <c r="I49" s="10"/>
      <c r="J49" s="10"/>
      <c r="K49" s="10"/>
      <c r="L49" s="10"/>
      <c r="M49" s="10"/>
    </row>
    <row r="50" spans="1:13" x14ac:dyDescent="0.3">
      <c r="A50"/>
      <c r="B50"/>
      <c r="D50" s="3"/>
      <c r="E50" s="3"/>
      <c r="F50" s="3"/>
      <c r="G50" s="3"/>
      <c r="I50" s="10"/>
      <c r="J50" s="10"/>
      <c r="K50" s="10"/>
      <c r="L50" s="10"/>
      <c r="M50" s="10"/>
    </row>
    <row r="51" spans="1:13" x14ac:dyDescent="0.3">
      <c r="A51"/>
      <c r="B51"/>
      <c r="D51" s="3"/>
      <c r="E51" s="3"/>
      <c r="F51" s="3"/>
      <c r="G51" s="3"/>
      <c r="I51" s="10"/>
      <c r="J51" s="10"/>
      <c r="K51" s="10"/>
      <c r="L51" s="10"/>
      <c r="M51" s="10"/>
    </row>
    <row r="52" spans="1:13" x14ac:dyDescent="0.3">
      <c r="A52"/>
      <c r="B52"/>
      <c r="D52" s="3"/>
      <c r="E52" s="3"/>
      <c r="F52" s="3"/>
      <c r="G52" s="3"/>
      <c r="I52" s="10"/>
      <c r="J52" s="10"/>
      <c r="K52" s="10"/>
      <c r="L52" s="10"/>
      <c r="M52" s="10"/>
    </row>
    <row r="53" spans="1:13" x14ac:dyDescent="0.3">
      <c r="A53"/>
      <c r="B53"/>
      <c r="D53" s="3"/>
      <c r="E53" s="3"/>
      <c r="F53" s="3"/>
      <c r="G53" s="3"/>
      <c r="I53" s="10"/>
      <c r="J53" s="10"/>
      <c r="K53" s="10"/>
      <c r="L53" s="10"/>
      <c r="M53" s="10"/>
    </row>
    <row r="54" spans="1:13" x14ac:dyDescent="0.3">
      <c r="A54"/>
      <c r="B54"/>
      <c r="D54" s="3"/>
      <c r="E54" s="3"/>
      <c r="F54" s="3"/>
      <c r="G54" s="3"/>
      <c r="I54" s="10"/>
      <c r="J54" s="10"/>
      <c r="K54" s="10"/>
      <c r="L54" s="10"/>
      <c r="M54" s="10"/>
    </row>
    <row r="55" spans="1:13" x14ac:dyDescent="0.3">
      <c r="A55"/>
      <c r="B55"/>
      <c r="D55" s="3"/>
      <c r="E55" s="3"/>
      <c r="F55" s="3"/>
      <c r="G55" s="3"/>
      <c r="I55" s="10"/>
      <c r="J55" s="10"/>
      <c r="K55" s="10"/>
      <c r="L55" s="10"/>
      <c r="M55" s="10"/>
    </row>
    <row r="56" spans="1:13" x14ac:dyDescent="0.3">
      <c r="A56"/>
      <c r="B56"/>
      <c r="D56" s="3"/>
      <c r="E56" s="3"/>
      <c r="F56" s="3"/>
      <c r="G56" s="3"/>
      <c r="I56" s="10"/>
      <c r="J56" s="10"/>
      <c r="K56" s="10"/>
      <c r="L56" s="10"/>
      <c r="M56" s="10"/>
    </row>
    <row r="57" spans="1:13" x14ac:dyDescent="0.3">
      <c r="A57"/>
      <c r="B57"/>
      <c r="D57" s="3"/>
      <c r="E57" s="3"/>
      <c r="F57" s="3"/>
      <c r="G57" s="3"/>
      <c r="I57" s="10"/>
      <c r="J57" s="10"/>
      <c r="K57" s="10"/>
      <c r="L57" s="10"/>
      <c r="M57" s="10"/>
    </row>
    <row r="58" spans="1:13" x14ac:dyDescent="0.3">
      <c r="A58"/>
      <c r="B58"/>
      <c r="D58" s="3"/>
      <c r="E58" s="3"/>
      <c r="F58" s="3"/>
      <c r="G58" s="3"/>
      <c r="I58" s="10"/>
      <c r="J58" s="10"/>
      <c r="K58" s="10"/>
      <c r="L58" s="10"/>
      <c r="M58" s="10"/>
    </row>
    <row r="59" spans="1:13" x14ac:dyDescent="0.3">
      <c r="A59"/>
      <c r="B59"/>
      <c r="D59" s="3"/>
      <c r="E59" s="3"/>
      <c r="F59" s="3"/>
      <c r="G59" s="3"/>
      <c r="I59" s="10"/>
      <c r="J59" s="10"/>
      <c r="K59" s="10"/>
      <c r="L59" s="10"/>
      <c r="M59" s="10"/>
    </row>
    <row r="60" spans="1:13" x14ac:dyDescent="0.3">
      <c r="A60"/>
      <c r="B60"/>
      <c r="D60" s="3"/>
      <c r="E60" s="3"/>
      <c r="F60" s="3"/>
      <c r="G60" s="3"/>
      <c r="I60" s="10"/>
      <c r="J60" s="10"/>
      <c r="K60" s="10"/>
      <c r="L60" s="10"/>
      <c r="M60" s="10"/>
    </row>
    <row r="61" spans="1:13" x14ac:dyDescent="0.3">
      <c r="A61"/>
      <c r="B61"/>
      <c r="D61" s="3"/>
      <c r="E61" s="3"/>
      <c r="F61" s="3"/>
      <c r="G61" s="3"/>
      <c r="I61" s="10"/>
      <c r="J61" s="10"/>
      <c r="K61" s="10"/>
      <c r="L61" s="10"/>
      <c r="M61" s="10"/>
    </row>
    <row r="62" spans="1:13" x14ac:dyDescent="0.3">
      <c r="A62"/>
      <c r="B62"/>
      <c r="D62" s="3"/>
      <c r="E62" s="3"/>
      <c r="F62" s="3"/>
      <c r="G62" s="3"/>
      <c r="I62" s="10"/>
      <c r="J62" s="10"/>
      <c r="K62" s="10"/>
      <c r="L62" s="10"/>
      <c r="M62" s="10"/>
    </row>
    <row r="63" spans="1:13" x14ac:dyDescent="0.3">
      <c r="A63"/>
      <c r="B63"/>
      <c r="D63" s="3"/>
      <c r="E63" s="3"/>
      <c r="F63" s="3"/>
      <c r="G63" s="3"/>
    </row>
    <row r="64" spans="1:13" x14ac:dyDescent="0.3">
      <c r="A64"/>
      <c r="B64"/>
      <c r="D64" s="3"/>
      <c r="E64" s="3"/>
      <c r="F64" s="3"/>
      <c r="G64" s="3"/>
    </row>
    <row r="65" spans="1:7" x14ac:dyDescent="0.3">
      <c r="A65"/>
      <c r="B65"/>
      <c r="D65" s="4"/>
      <c r="E65" s="4"/>
      <c r="F65" s="3"/>
      <c r="G65" s="3"/>
    </row>
    <row r="66" spans="1:7" x14ac:dyDescent="0.3">
      <c r="A66"/>
      <c r="B66"/>
      <c r="D66" s="4"/>
      <c r="E66" s="4"/>
      <c r="F66" s="3"/>
      <c r="G66" s="3"/>
    </row>
    <row r="67" spans="1:7" x14ac:dyDescent="0.3">
      <c r="A67"/>
      <c r="B67"/>
      <c r="D67" s="4"/>
      <c r="E67" s="4"/>
      <c r="F67" s="3"/>
      <c r="G67" s="3"/>
    </row>
    <row r="68" spans="1:7" x14ac:dyDescent="0.3">
      <c r="A68"/>
      <c r="B68"/>
      <c r="D68" s="4"/>
      <c r="E68" s="4"/>
      <c r="F68" s="4"/>
      <c r="G68" s="4"/>
    </row>
  </sheetData>
  <mergeCells count="3">
    <mergeCell ref="C7:G7"/>
    <mergeCell ref="C12:D12"/>
    <mergeCell ref="I10:M10"/>
  </mergeCells>
  <conditionalFormatting sqref="E13:G13 F14:G14 E15 G15:G33 E16:F16 E18:F34 F22:G22 F25:G25 F29:G31 F33:G33">
    <cfRule type="cellIs" dxfId="2" priority="5" operator="equal">
      <formula>"Yes"</formula>
    </cfRule>
  </conditionalFormatting>
  <conditionalFormatting sqref="E13:G34 E35">
    <cfRule type="cellIs" dxfId="1" priority="3" operator="equal">
      <formula>"yes"</formula>
    </cfRule>
  </conditionalFormatting>
  <conditionalFormatting sqref="E35:G35">
    <cfRule type="cellIs" dxfId="0" priority="1" operator="equal">
      <formula>"Yes"</formula>
    </cfRule>
  </conditionalFormatting>
  <dataValidations count="2">
    <dataValidation type="list" allowBlank="1" showInputMessage="1" showErrorMessage="1" sqref="D6" xr:uid="{00000000-0002-0000-0000-000000000000}">
      <formula1>$Q$4:$Q$5</formula1>
    </dataValidation>
    <dataValidation type="list" allowBlank="1" showInputMessage="1" showErrorMessage="1" sqref="D5" xr:uid="{00000000-0002-0000-0000-000001000000}">
      <formula1>$F$4:$F$6</formula1>
    </dataValidation>
  </dataValidations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17C3-4E7B-42FB-915B-130D6091762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HVG</dc:creator>
  <cp:lastModifiedBy>Hemant Godse</cp:lastModifiedBy>
  <dcterms:created xsi:type="dcterms:W3CDTF">2016-08-30T10:50:39Z</dcterms:created>
  <dcterms:modified xsi:type="dcterms:W3CDTF">2023-09-09T06:52:23Z</dcterms:modified>
</cp:coreProperties>
</file>